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5" yWindow="65521" windowWidth="14205" windowHeight="12105" tabRatio="843" activeTab="1"/>
  </bookViews>
  <sheets>
    <sheet name="СОШ" sheetId="1" r:id="rId1"/>
    <sheet name="Лист1" sheetId="2" r:id="rId2"/>
  </sheets>
  <externalReferences>
    <externalReference r:id="rId5"/>
  </externalReferences>
  <definedNames>
    <definedName name="XDO_?H_C1?">#REF!</definedName>
    <definedName name="XDO_?H_C2?">#REF!</definedName>
    <definedName name="XDO_?H_C3?">#REF!</definedName>
    <definedName name="XDO_?H_C4?">#REF!</definedName>
    <definedName name="XDO_?H_C5?">#REF!</definedName>
    <definedName name="XDO_?H_C6?">#REF!</definedName>
    <definedName name="XDO_?H_C7?">#REF!</definedName>
    <definedName name="XDO_?H_C8?">#REF!</definedName>
    <definedName name="XDO_?OPER_SIGNATURE29?">#REF!</definedName>
    <definedName name="XDO_?OPER_SIGNATURE30?">#REF!</definedName>
    <definedName name="XDO_?OPER_SIGNATURE31?">#REF!</definedName>
    <definedName name="XDO_?OPER_SIGNATURE32?">#REF!</definedName>
    <definedName name="XDO_?S1_C1?">#REF!</definedName>
    <definedName name="XDO_?S1_C2?">#REF!</definedName>
    <definedName name="XDO_?S1_C3?">#REF!</definedName>
    <definedName name="XDO_?S1_C4?">#REF!</definedName>
    <definedName name="XDO_?S1_C5?">#REF!</definedName>
    <definedName name="XDO_?S1_C6?">#REF!</definedName>
    <definedName name="XDO_?S1_C7?">#REF!</definedName>
    <definedName name="XDO_?S1F_C1?">#REF!</definedName>
    <definedName name="XDO_?S1F_C2?">#REF!</definedName>
    <definedName name="XDO_?S1F1_C1?">#REF!</definedName>
    <definedName name="XDO_?S1F1_C2?">#REF!</definedName>
    <definedName name="XDO_?S1F1_C3?">#REF!</definedName>
    <definedName name="XDO_?S1F2_C1?">#REF!</definedName>
    <definedName name="XDO_?S1F2_C2?">#REF!</definedName>
    <definedName name="XDO_?S1F2_C3?">#REF!</definedName>
    <definedName name="XDO_?S1H_C1?">#REF!</definedName>
    <definedName name="XDO_GROUP_?S1?">#REF!</definedName>
    <definedName name="XDO_GROUP_?S1_B?">#REF!</definedName>
    <definedName name="XDO_GROUP_?S1_F1?">#REF!</definedName>
    <definedName name="XDO_GROUP_?S1_F2?">#REF!</definedName>
    <definedName name="_xlnm.Print_Area" localSheetId="0">'СОШ'!$A$1:$K$390</definedName>
  </definedNames>
  <calcPr fullCalcOnLoad="1"/>
</workbook>
</file>

<file path=xl/sharedStrings.xml><?xml version="1.0" encoding="utf-8"?>
<sst xmlns="http://schemas.openxmlformats.org/spreadsheetml/2006/main" count="384" uniqueCount="276">
  <si>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</si>
  <si>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</si>
  <si>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</si>
  <si>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</si>
  <si>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</si>
  <si>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 xml:space="preserve">Теплоснабжение </t>
  </si>
  <si>
    <t xml:space="preserve">Водоснабжение </t>
  </si>
  <si>
    <t xml:space="preserve">Водоотведение </t>
  </si>
  <si>
    <t xml:space="preserve">Электроэнергия </t>
  </si>
  <si>
    <t>Дератизация</t>
  </si>
  <si>
    <t>Тех.осмотр</t>
  </si>
  <si>
    <t>Тех.обсл. инженерных сетей</t>
  </si>
  <si>
    <t>Семинары, обучение</t>
  </si>
  <si>
    <t>Программное обеспечение</t>
  </si>
  <si>
    <t>Смена ЭЦП</t>
  </si>
  <si>
    <t>Налог на имущество</t>
  </si>
  <si>
    <t>Земельный налог</t>
  </si>
  <si>
    <t>Транспортный налог</t>
  </si>
  <si>
    <t>Налог на загрязнение</t>
  </si>
  <si>
    <t>ГСМ</t>
  </si>
  <si>
    <t>Медикаменты</t>
  </si>
  <si>
    <t>Стройматериалы</t>
  </si>
  <si>
    <t>Запчасти</t>
  </si>
  <si>
    <t>Проверка кранов на водоотдачу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</si>
  <si>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</si>
  <si>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</si>
  <si>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</si>
  <si>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Заправка картриджа</t>
  </si>
  <si>
    <t xml:space="preserve">Уголь, дизтопливо </t>
  </si>
  <si>
    <t>Огнезащитная пропитка чердачных перекрытий</t>
  </si>
  <si>
    <t>Прочие расходы (851)</t>
  </si>
  <si>
    <t>Прочие расходы (852)</t>
  </si>
  <si>
    <t>ООШ 12</t>
  </si>
  <si>
    <t>Услуги нотариуса</t>
  </si>
  <si>
    <t>Прочие расходы (853)</t>
  </si>
  <si>
    <t>Канцтовары для руководителей и бухгалтеров</t>
  </si>
  <si>
    <t>Сантехника</t>
  </si>
  <si>
    <t>Электротовары</t>
  </si>
  <si>
    <t>Хоз.инвентарь</t>
  </si>
  <si>
    <t>Комплектующие к компьютеру</t>
  </si>
  <si>
    <t>Интернет</t>
  </si>
  <si>
    <t>Хоз.товары (моющие для помещений)</t>
  </si>
  <si>
    <t>Абонентская плата</t>
  </si>
  <si>
    <t>Переговоры</t>
  </si>
  <si>
    <t>Диспетчеризация автобусов</t>
  </si>
  <si>
    <t>Промывка системы отопления</t>
  </si>
  <si>
    <t>Тех. обслуживание  УУТ энергии</t>
  </si>
  <si>
    <t>Тех.обслуживание автобуса</t>
  </si>
  <si>
    <t>Обработка территории от клещей</t>
  </si>
  <si>
    <t>Мед. осмотр</t>
  </si>
  <si>
    <t>Мед. осмотр водителей</t>
  </si>
  <si>
    <t>Проект нормативов образования отходов и лимитов на их размещение (раз в 5 лет)</t>
  </si>
  <si>
    <t>Госпошлина</t>
  </si>
  <si>
    <t>Штрафы, пени</t>
  </si>
  <si>
    <t>Итого местный бюджет</t>
  </si>
  <si>
    <t>Итого краевой бюджет</t>
  </si>
  <si>
    <t>Наименование расходов</t>
  </si>
  <si>
    <t>ВСЕГО, в том числе:</t>
  </si>
  <si>
    <t>Ремонтные работы</t>
  </si>
  <si>
    <t>Субвенции на реализацию дошкольного, общего и дополнительного образования            (022 01 93060)</t>
  </si>
  <si>
    <t>Укрепление материально-технической базы (022 02 20030)</t>
  </si>
  <si>
    <t>Обеспечение безопасности  (022 02 20040)</t>
  </si>
  <si>
    <t>Мероприятия по организации отдыха детей в каникулярное время (023 02 20060)</t>
  </si>
  <si>
    <t>Субвенции на организацию и обеспечение оздоровления и отдыха детей (023 02 93080)</t>
  </si>
  <si>
    <t>110 вид расхода</t>
  </si>
  <si>
    <t>244 вид расхода</t>
  </si>
  <si>
    <t>850 вид расхода</t>
  </si>
  <si>
    <t>Охрана объекта</t>
  </si>
  <si>
    <t>Проведение испытаний наружных лестниц</t>
  </si>
  <si>
    <t>Откачка</t>
  </si>
  <si>
    <t>Заправка картриджей</t>
  </si>
  <si>
    <t>Проведение метрологической проверки УУТЭ (раз в 4 года)</t>
  </si>
  <si>
    <t>Электроизмерительные и испытательные работы (раз в 3 года)</t>
  </si>
  <si>
    <t>Капитальный ремонт окон</t>
  </si>
  <si>
    <t>План на 2020 год</t>
  </si>
  <si>
    <t>Остаток</t>
  </si>
  <si>
    <t>Итого</t>
  </si>
  <si>
    <t>0702</t>
  </si>
  <si>
    <t>0707</t>
  </si>
  <si>
    <t>Работы и услуги по содержанию имущества</t>
  </si>
  <si>
    <t>Факт</t>
  </si>
  <si>
    <t>830 вид расхода</t>
  </si>
  <si>
    <t>Прочие расходы (831)</t>
  </si>
  <si>
    <t>Пени по решению суда</t>
  </si>
  <si>
    <t>Раздел, подраздел</t>
  </si>
  <si>
    <t>0703</t>
  </si>
  <si>
    <t xml:space="preserve">Заработная плата </t>
  </si>
  <si>
    <t>243 вид расхода</t>
  </si>
  <si>
    <t>№ п/п КОСГУ</t>
  </si>
  <si>
    <t>1.</t>
  </si>
  <si>
    <t>1.1.</t>
  </si>
  <si>
    <t>1.2.</t>
  </si>
  <si>
    <t>611 вид расхода, в том числе:</t>
  </si>
  <si>
    <t>2.</t>
  </si>
  <si>
    <t>611 БУ</t>
  </si>
  <si>
    <t>612 БУ</t>
  </si>
  <si>
    <t>3.</t>
  </si>
  <si>
    <t>4.</t>
  </si>
  <si>
    <t>5.</t>
  </si>
  <si>
    <t>КВР</t>
  </si>
  <si>
    <t>244</t>
  </si>
  <si>
    <t>243</t>
  </si>
  <si>
    <t>6.</t>
  </si>
  <si>
    <t>7.</t>
  </si>
  <si>
    <t>8.</t>
  </si>
  <si>
    <t>9.</t>
  </si>
  <si>
    <t>10.</t>
  </si>
  <si>
    <t>11.</t>
  </si>
  <si>
    <t>12.</t>
  </si>
  <si>
    <t>Проверка достоверности сметной стоимости кап. ремонта</t>
  </si>
  <si>
    <t>612 вид расхода, в том числе:</t>
  </si>
  <si>
    <t>Проектирование на кап. ремонт кровли</t>
  </si>
  <si>
    <t>Расходы на содержание  и обеспечение деятельности (022 01 20010), в том числе:</t>
  </si>
  <si>
    <t>Заправка/проверка огнетушителей</t>
  </si>
  <si>
    <t>13.</t>
  </si>
  <si>
    <t>Капитальный ремонт кровли</t>
  </si>
  <si>
    <t>План на 2021 год</t>
  </si>
  <si>
    <t>14.</t>
  </si>
  <si>
    <t>Пени за неисполнение условий контрактов</t>
  </si>
  <si>
    <t>Противопожарные двери</t>
  </si>
  <si>
    <t>прочие расходы</t>
  </si>
  <si>
    <t>ОБЩАЯ 243, 244, 414 для закупок казенные</t>
  </si>
  <si>
    <t>страхование</t>
  </si>
  <si>
    <t>Страхование транспорта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</si>
  <si>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</si>
  <si>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</si>
  <si>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</si>
  <si>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</si>
  <si>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</si>
  <si>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Масло, тосол</t>
  </si>
  <si>
    <t>Увеличение стоимости продуктов питания</t>
  </si>
  <si>
    <t>Капитальный ремонт зданий МОУ МЕСТНЫЙ БЮДЖЕТ (3 % от сметной стоимости работ) (022 02 S2340)</t>
  </si>
  <si>
    <t>Создание в ОУ НМР условий для занятий физической культурой и спортом МЕСТНЫЙ БЮДЖЕТ (3 % от сметной стоимости работ) (022 Е2 50970)</t>
  </si>
  <si>
    <t>15.</t>
  </si>
  <si>
    <t>Устройство ограждения</t>
  </si>
  <si>
    <t>Спец.оценка рабочих мест</t>
  </si>
  <si>
    <t>Увеличение стоимости лекарственных препаратов и материалов</t>
  </si>
  <si>
    <t>утилизация ламп</t>
  </si>
  <si>
    <t>План на 2022 год</t>
  </si>
  <si>
    <t>Обслуживание кнопки тревожной сигнализации</t>
  </si>
  <si>
    <t>Обслуживание автоматической пожарной сигнализации</t>
  </si>
  <si>
    <t>Обслуживание системы видеонаблюдения</t>
  </si>
  <si>
    <t>Проверка комплектов УУТЗ</t>
  </si>
  <si>
    <t>огнетушители</t>
  </si>
  <si>
    <t>ТКО</t>
  </si>
  <si>
    <t>Право использование программы "Контур-Экстерн"</t>
  </si>
  <si>
    <t>Огнезащитная пропитка сцены (ковровое покрытие)</t>
  </si>
  <si>
    <t>Капитальный ремонт пожарный сигнализации</t>
  </si>
  <si>
    <t>Ремонт противопожарного водопровода (МБОУ СОШ № 4)</t>
  </si>
  <si>
    <t>Капитальный ремонт пожарной сигнализации</t>
  </si>
  <si>
    <t xml:space="preserve">Капитальный ремонт спортзала  </t>
  </si>
  <si>
    <t>Столы, стулья</t>
  </si>
  <si>
    <t>Аудио, видео техника</t>
  </si>
  <si>
    <t>Спорт.оборудование</t>
  </si>
  <si>
    <t>Прочая компьютерная техника (ноутбуки, принтеры, сканеры и т.д.)</t>
  </si>
  <si>
    <t>Прочая мебель (шкафы, стеллажи и т.д. )</t>
  </si>
  <si>
    <t>Хоз.товары</t>
  </si>
  <si>
    <t>Комплектующие, запчасти к компьютерной технике</t>
  </si>
  <si>
    <t>Канцтовары</t>
  </si>
  <si>
    <t>Иные выплаты персоналу (пособия)</t>
  </si>
  <si>
    <t>Иные выплаты персоналу (мед.осмотр)</t>
  </si>
  <si>
    <t>Услуги почты</t>
  </si>
  <si>
    <t>Капитальный ремонт спортзала КБ</t>
  </si>
  <si>
    <t>Капитальный ремонт спортзала ФБ</t>
  </si>
  <si>
    <t>Создание новых мест в ОУ НМР для реализации доп-ных общеразвивающих программ КРАЕВОЙ БЮДЖЕТ  (97 % от сметной стоимости работ) (023 E2 54910)</t>
  </si>
  <si>
    <t>Создание новых мест в ОУ НМР для реализации доп-ных общеразвивающих программ МЕСТНЫЙ БЮДЖЕТ  (97 % от сметной стоимости работ) (023 E2 54910)</t>
  </si>
  <si>
    <t>Программное обеспечение (антивирусы)</t>
  </si>
  <si>
    <t>Учебники</t>
  </si>
  <si>
    <t>Оборудование для трудов</t>
  </si>
  <si>
    <t>Печатная продукция</t>
  </si>
  <si>
    <t>Приобретение (изготовление) аттестатов, дипломов</t>
  </si>
  <si>
    <t>Приобретение (изготовление) бланков строгой отчетности</t>
  </si>
  <si>
    <t>Приобретение (изготовление) медалей, сувенирной продукции</t>
  </si>
  <si>
    <t>Инвентарь для трудов</t>
  </si>
  <si>
    <t>Спорт.инвентарь</t>
  </si>
  <si>
    <t>Установка шлагбаума (МБОУ СОШ № 3)</t>
  </si>
  <si>
    <t>Проверка достоверности сметной стоимости кап.ремонта АПС</t>
  </si>
  <si>
    <t xml:space="preserve">Капитальный ремонт пищеблока </t>
  </si>
  <si>
    <t>Оборудование</t>
  </si>
  <si>
    <t>Инвентарь</t>
  </si>
  <si>
    <t>Капитальный ремонт зданий МОУ КРАЕВОЙ БЮДЖЕТ (97 % от сметной стоимости работ) (022 02 92340)</t>
  </si>
  <si>
    <t>Оборудование КБ</t>
  </si>
  <si>
    <t>Оборудование ФБ</t>
  </si>
  <si>
    <t>Инвентарь КБ</t>
  </si>
  <si>
    <t>Инвентарь ФБ</t>
  </si>
  <si>
    <t>Развитие спортивной инфраструктуры КРАЕВОЙ БЮДЖЕТ (97 % от сметной стоимости работ) (022 Р5 92190)</t>
  </si>
  <si>
    <t>Развитие спортивной инфраструктуры МЕСТНЫЙ БЮДЖЕТ (3 % от сметной стоимости работ) (022 Р5 S2190)</t>
  </si>
  <si>
    <t>Устройство спортивной площадки</t>
  </si>
  <si>
    <t>Мягкий инвентарь</t>
  </si>
  <si>
    <t>Приобретение (изготовление) грамот</t>
  </si>
  <si>
    <t>Компьютеры (для учащихся)</t>
  </si>
  <si>
    <t>Учебные пособия</t>
  </si>
  <si>
    <t>имущественные права</t>
  </si>
  <si>
    <t>Вывоз ЖБО</t>
  </si>
  <si>
    <t>Обучение пед.работников</t>
  </si>
  <si>
    <t>Проект АПС</t>
  </si>
  <si>
    <t xml:space="preserve">Выходные пособия </t>
  </si>
  <si>
    <t>Инветарь для ГИА</t>
  </si>
  <si>
    <t>Работы по Ремонту кабинета</t>
  </si>
  <si>
    <t>Программное обеспечение 1С кадры</t>
  </si>
  <si>
    <t>шкаф и полка к видеонаблюдению</t>
  </si>
  <si>
    <t>запчасти к системе видеонаблюдения</t>
  </si>
  <si>
    <t>компенсация за задержку зар/платы</t>
  </si>
  <si>
    <t>Электротехническая продукция для плиты</t>
  </si>
  <si>
    <t>баннер</t>
  </si>
  <si>
    <t>Проверка воды</t>
  </si>
  <si>
    <t>тепловая завеса</t>
  </si>
  <si>
    <t>Услуги по оценки ОС для списания</t>
  </si>
  <si>
    <t>Запчасти к системе пожарн сигн</t>
  </si>
  <si>
    <t>Огнетушитель</t>
  </si>
  <si>
    <t>Розетки</t>
  </si>
  <si>
    <t>Охрана территории сотрудниками частной охранной организации/ ГПД охрана</t>
  </si>
  <si>
    <t>санитарно-гигиенические измерения</t>
  </si>
  <si>
    <t>Услуги по вед.бух.и налогового учета</t>
  </si>
  <si>
    <t>Термовизоры (термометры)</t>
  </si>
  <si>
    <t>Стройконтроль</t>
  </si>
  <si>
    <t>Кап.ремонт спортзала (частично)</t>
  </si>
  <si>
    <t>Пенсии, пособия, выплачиваемые работодателями, нанимателями бывшим работникам</t>
  </si>
  <si>
    <t>Пособия уволенным сотрудникам</t>
  </si>
  <si>
    <t>320 вид расхода</t>
  </si>
  <si>
    <t>Прожектор</t>
  </si>
  <si>
    <t>Подписка</t>
  </si>
  <si>
    <t>Расширение локальной сети,ЭЦП</t>
  </si>
  <si>
    <t>Веб Сайт</t>
  </si>
  <si>
    <t>Дез.средства (перчатки, бахилы, маски)</t>
  </si>
  <si>
    <t>элетроплита</t>
  </si>
  <si>
    <t>титан</t>
  </si>
  <si>
    <t>Стенды</t>
  </si>
  <si>
    <t>кресло офисное</t>
  </si>
  <si>
    <t>Подготовка смет</t>
  </si>
  <si>
    <t>Кадастровые работы</t>
  </si>
  <si>
    <t>стремянка</t>
  </si>
  <si>
    <t>Монтажно-наладочные работы системы оповещения персонала и населения о ЧС</t>
  </si>
  <si>
    <t>Ремонт системы водоснабжения МКОУ ООШ № 12</t>
  </si>
  <si>
    <t>Ремонт электрооборудования на пищеблоке МКОУ ООШ № 12</t>
  </si>
  <si>
    <t>Ремонт электроосвещения МКОУ ООШ № 12</t>
  </si>
  <si>
    <t>Проверка огнетушитнлей</t>
  </si>
  <si>
    <t>проверка гидрантов</t>
  </si>
  <si>
    <t>Рабочее пособие</t>
  </si>
  <si>
    <t>Доска классная</t>
  </si>
  <si>
    <t>Перенос монитора на пост охраны/работы по переносу системы видеонаболюдения</t>
  </si>
  <si>
    <t>бензокоса/ триммер</t>
  </si>
  <si>
    <t>термометр инфракрасный</t>
  </si>
  <si>
    <t>облучатель/Рецикуркулятор</t>
  </si>
  <si>
    <t>изготовление сертификата</t>
  </si>
  <si>
    <t>лабор исследования на covid-19 / Определение антител/ мед.осмотр</t>
  </si>
  <si>
    <t>Рециркуляторы</t>
  </si>
  <si>
    <t>Теромометры</t>
  </si>
  <si>
    <t>Дозаторы</t>
  </si>
  <si>
    <t>Мероприятия, связанные с предупреждением распространения и ликвидацией массовых заболеваний и эпидемий (022 02 11370)</t>
  </si>
  <si>
    <t>16.</t>
  </si>
  <si>
    <t>Компенсация пед.работников и иным лицам за проведенение экзаменов</t>
  </si>
  <si>
    <t>Компенсация за задержку зар/платы</t>
  </si>
  <si>
    <t>Иные выплаты текущего характера физическим лицам</t>
  </si>
  <si>
    <t>853 вид расхода</t>
  </si>
  <si>
    <t>Субвенции на обеспечение питанием детей КРАЕВОЙ БЮДЖЕТ (022 02 93150)</t>
  </si>
  <si>
    <t>17.</t>
  </si>
  <si>
    <t>18.</t>
  </si>
  <si>
    <t>Итого федеральный бюджет</t>
  </si>
  <si>
    <t>Создание в ОУ НМР условий для занятий физической культурой и спортом ФЕДЕРАЛЬНЫЙ, КРАЕВОЙ БЮДЖЕТ  (97 % от сметной стоимости работ) (022 Е2 50970)</t>
  </si>
  <si>
    <t>Работы по удалению (спилу) аварийных и поваленных деревьев</t>
  </si>
  <si>
    <t>Субвенции на обеспечение питанием детей ФЕДЕРАЛЬНЫЙ БЮДЖЕТ+КРАЕВОЙ БЮДЖЕТ (022 02 R3041)</t>
  </si>
  <si>
    <t>Прочие работы, услуги КБ (12%)</t>
  </si>
  <si>
    <t>Прочие работы, услуги ФБ (88%)</t>
  </si>
  <si>
    <t>Ежемесячное денежное вознаграждение за классное руководство пед. работникам ФЕДЕРАЛЬНЫЙ БЮДЖЕТ (022 01 53030)</t>
  </si>
  <si>
    <t>19.</t>
  </si>
  <si>
    <t>Мероприятия, связанные с предупреждением распространения и ликвидацией массовых заболеваний и эпидемий (022 02 11360)</t>
  </si>
  <si>
    <t>Вывоз и дробление веток</t>
  </si>
  <si>
    <t>Аварийные работы по ремонту кровли</t>
  </si>
  <si>
    <t xml:space="preserve">Разработка проектно-сметной документации на кап. ремонт спортзала </t>
  </si>
  <si>
    <t>Монтаж АПС</t>
  </si>
  <si>
    <t>Расшифровка на 2020-2022 годы по состоянию на ___01.10.2020</t>
  </si>
  <si>
    <t>Программное обеспечение (Вип Нет)</t>
  </si>
  <si>
    <t>43 шт</t>
  </si>
  <si>
    <t>15 шт</t>
  </si>
  <si>
    <t>Рабочее пособие прописи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</si>
</sst>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0"/>
    <numFmt numFmtId="173" formatCode="#,##0.00\ [$руб.-419];[Red]\-#,##0.00\ [$руб.-419]"/>
    <numFmt numFmtId="174" formatCode="#%"/>
    <numFmt numFmtId="175" formatCode="#,##0;\-#,##0"/>
    <numFmt numFmtId="176" formatCode="#,##0;[Red]\-#,##0"/>
    <numFmt numFmtId="177" formatCode="0.0"/>
    <numFmt numFmtId="178" formatCode="0.000"/>
    <numFmt numFmtId="179" formatCode="#,##0.0"/>
    <numFmt numFmtId="180" formatCode="#,##0.0;\-#,##0.0"/>
    <numFmt numFmtId="181" formatCode="#,##0.00;\-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"/>
    <numFmt numFmtId="188" formatCode="#,##0.00_р_."/>
    <numFmt numFmtId="189" formatCode="#,##0.0_р_."/>
    <numFmt numFmtId="190" formatCode="#,##0.000_р_."/>
    <numFmt numFmtId="191" formatCode="#,##0.0000"/>
    <numFmt numFmtId="192" formatCode="#,##0.0000_р_."/>
    <numFmt numFmtId="193" formatCode="#,##0_р_."/>
    <numFmt numFmtId="194" formatCode="#,##0.00_ ;[Red]\-#,##0.00\ "/>
    <numFmt numFmtId="195" formatCode="#,##0.00\ _₽"/>
    <numFmt numFmtId="196" formatCode="#,##0\ _₽"/>
    <numFmt numFmtId="197" formatCode="_-* #,##0.0_р_._-;\-* #,##0.0_р_._-;_-* &quot;-&quot;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[$-FC19]d\ mmmm\ yyyy\ &quot;г.&quot;"/>
    <numFmt numFmtId="201" formatCode="0.00_ ;[Red]\-0.00\ "/>
    <numFmt numFmtId="202" formatCode="#,##0.000\ _₽"/>
    <numFmt numFmtId="203" formatCode="#,##0.0000\ _₽"/>
    <numFmt numFmtId="204" formatCode="#,##0.00000\ _₽"/>
    <numFmt numFmtId="205" formatCode="#,##0.000000\ _₽"/>
    <numFmt numFmtId="206" formatCode="_-* #,##0_р_._-;\-* #,##0_р_._-;_-* &quot;-&quot;??_р_._-;_-@_-"/>
    <numFmt numFmtId="207" formatCode="_-* #,##0.00000_р_._-;\-* #,##0.00000_р_._-;_-* &quot;-&quot;??_р_._-;_-@_-"/>
    <numFmt numFmtId="208" formatCode="_-* #,##0.000\ _₽_-;\-* #,##0.000\ _₽_-;_-* &quot;-&quot;???\ _₽_-;_-@_-"/>
    <numFmt numFmtId="209" formatCode="#,##0.0\ _₽;[Red]\-#,##0.0\ _₽"/>
    <numFmt numFmtId="210" formatCode="#,##0.000\ _₽;[Red]\-#,##0.000\ _₽"/>
    <numFmt numFmtId="211" formatCode="#,##0.0\ _₽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64CA6E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7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24" borderId="10" xfId="0" applyFont="1" applyFill="1" applyBorder="1" applyAlignment="1">
      <alignment vertical="center" wrapText="1"/>
    </xf>
    <xf numFmtId="0" fontId="23" fillId="25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2" fillId="8" borderId="10" xfId="0" applyFont="1" applyFill="1" applyBorder="1" applyAlignment="1">
      <alignment vertical="center" wrapText="1"/>
    </xf>
    <xf numFmtId="0" fontId="1" fillId="0" borderId="10" xfId="33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2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33" applyFont="1" applyFill="1" applyBorder="1" applyAlignment="1">
      <alignment vertical="center" wrapText="1"/>
      <protection/>
    </xf>
    <xf numFmtId="0" fontId="22" fillId="3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43" fontId="26" fillId="0" borderId="0" xfId="0" applyNumberFormat="1" applyFont="1" applyAlignment="1">
      <alignment/>
    </xf>
    <xf numFmtId="43" fontId="1" fillId="0" borderId="0" xfId="0" applyNumberFormat="1" applyFont="1" applyAlignment="1">
      <alignment vertical="center" wrapText="1"/>
    </xf>
    <xf numFmtId="0" fontId="22" fillId="27" borderId="10" xfId="0" applyFont="1" applyFill="1" applyBorder="1" applyAlignment="1">
      <alignment vertical="center" wrapText="1"/>
    </xf>
    <xf numFmtId="0" fontId="22" fillId="28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29" borderId="10" xfId="0" applyFont="1" applyFill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188" fontId="22" fillId="30" borderId="10" xfId="0" applyNumberFormat="1" applyFont="1" applyFill="1" applyBorder="1" applyAlignment="1">
      <alignment vertical="center" wrapText="1"/>
    </xf>
    <xf numFmtId="188" fontId="22" fillId="30" borderId="10" xfId="0" applyNumberFormat="1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/>
    </xf>
    <xf numFmtId="0" fontId="22" fillId="22" borderId="12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31" borderId="10" xfId="0" applyFont="1" applyFill="1" applyBorder="1" applyAlignment="1">
      <alignment vertical="center" wrapText="1"/>
    </xf>
    <xf numFmtId="0" fontId="22" fillId="31" borderId="12" xfId="0" applyFont="1" applyFill="1" applyBorder="1" applyAlignment="1">
      <alignment horizontal="center" vertical="center" wrapText="1"/>
    </xf>
    <xf numFmtId="0" fontId="22" fillId="25" borderId="12" xfId="33" applyFont="1" applyFill="1" applyBorder="1" applyAlignment="1">
      <alignment horizontal="center" vertical="center" wrapText="1"/>
      <protection/>
    </xf>
    <xf numFmtId="0" fontId="22" fillId="27" borderId="12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0" fontId="22" fillId="24" borderId="10" xfId="0" applyNumberFormat="1" applyFont="1" applyFill="1" applyBorder="1" applyAlignment="1">
      <alignment horizontal="right" vertical="center" wrapText="1"/>
    </xf>
    <xf numFmtId="40" fontId="22" fillId="25" borderId="10" xfId="0" applyNumberFormat="1" applyFont="1" applyFill="1" applyBorder="1" applyAlignment="1">
      <alignment horizontal="right" vertical="center" wrapText="1"/>
    </xf>
    <xf numFmtId="40" fontId="1" fillId="26" borderId="10" xfId="0" applyNumberFormat="1" applyFont="1" applyFill="1" applyBorder="1" applyAlignment="1">
      <alignment horizontal="right" vertical="center" wrapText="1"/>
    </xf>
    <xf numFmtId="40" fontId="1" fillId="0" borderId="10" xfId="0" applyNumberFormat="1" applyFont="1" applyFill="1" applyBorder="1" applyAlignment="1">
      <alignment horizontal="right" vertical="center" wrapText="1"/>
    </xf>
    <xf numFmtId="40" fontId="22" fillId="27" borderId="10" xfId="0" applyNumberFormat="1" applyFont="1" applyFill="1" applyBorder="1" applyAlignment="1">
      <alignment horizontal="right" vertical="center" wrapText="1"/>
    </xf>
    <xf numFmtId="40" fontId="22" fillId="29" borderId="10" xfId="0" applyNumberFormat="1" applyFont="1" applyFill="1" applyBorder="1" applyAlignment="1">
      <alignment horizontal="right" vertical="center" wrapText="1"/>
    </xf>
    <xf numFmtId="40" fontId="1" fillId="29" borderId="10" xfId="0" applyNumberFormat="1" applyFont="1" applyFill="1" applyBorder="1" applyAlignment="1">
      <alignment horizontal="right" vertical="center" wrapText="1"/>
    </xf>
    <xf numFmtId="171" fontId="28" fillId="0" borderId="14" xfId="702" applyFont="1" applyBorder="1" applyAlignment="1">
      <alignment/>
    </xf>
    <xf numFmtId="171" fontId="28" fillId="0" borderId="12" xfId="702" applyFont="1" applyBorder="1" applyAlignment="1">
      <alignment/>
    </xf>
    <xf numFmtId="0" fontId="22" fillId="34" borderId="10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2" fillId="34" borderId="10" xfId="0" applyNumberFormat="1" applyFont="1" applyFill="1" applyBorder="1" applyAlignment="1">
      <alignment vertical="center" wrapText="1"/>
    </xf>
    <xf numFmtId="40" fontId="1" fillId="0" borderId="0" xfId="0" applyNumberFormat="1" applyFont="1" applyAlignment="1">
      <alignment horizontal="right" vertical="center" wrapText="1"/>
    </xf>
    <xf numFmtId="40" fontId="22" fillId="28" borderId="10" xfId="0" applyNumberFormat="1" applyFont="1" applyFill="1" applyBorder="1" applyAlignment="1">
      <alignment horizontal="right" vertical="center" wrapText="1"/>
    </xf>
    <xf numFmtId="40" fontId="22" fillId="0" borderId="0" xfId="0" applyNumberFormat="1" applyFont="1" applyAlignment="1">
      <alignment horizontal="right" vertical="center" wrapText="1"/>
    </xf>
    <xf numFmtId="40" fontId="22" fillId="3" borderId="10" xfId="0" applyNumberFormat="1" applyFont="1" applyFill="1" applyBorder="1" applyAlignment="1">
      <alignment horizontal="right" vertical="center" wrapText="1"/>
    </xf>
    <xf numFmtId="40" fontId="22" fillId="0" borderId="10" xfId="0" applyNumberFormat="1" applyFont="1" applyFill="1" applyBorder="1" applyAlignment="1">
      <alignment horizontal="right" vertical="center" wrapText="1"/>
    </xf>
    <xf numFmtId="40" fontId="22" fillId="31" borderId="10" xfId="0" applyNumberFormat="1" applyFont="1" applyFill="1" applyBorder="1" applyAlignment="1">
      <alignment horizontal="right" vertical="center" wrapText="1"/>
    </xf>
    <xf numFmtId="40" fontId="22" fillId="34" borderId="10" xfId="0" applyNumberFormat="1" applyFont="1" applyFill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40" fontId="22" fillId="8" borderId="10" xfId="0" applyNumberFormat="1" applyFont="1" applyFill="1" applyBorder="1" applyAlignment="1">
      <alignment horizontal="right" vertical="center" wrapText="1"/>
    </xf>
    <xf numFmtId="40" fontId="22" fillId="0" borderId="10" xfId="0" applyNumberFormat="1" applyFont="1" applyBorder="1" applyAlignment="1">
      <alignment horizontal="right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wrapText="1"/>
    </xf>
    <xf numFmtId="40" fontId="22" fillId="35" borderId="10" xfId="0" applyNumberFormat="1" applyFont="1" applyFill="1" applyBorder="1" applyAlignment="1">
      <alignment horizontal="right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6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1 2 2" xfId="36"/>
    <cellStyle name="Акцент1 2 3" xfId="37"/>
    <cellStyle name="Акцент1 2 4" xfId="38"/>
    <cellStyle name="Акцент1 3" xfId="39"/>
    <cellStyle name="Акцент1 4" xfId="40"/>
    <cellStyle name="Акцент2" xfId="41"/>
    <cellStyle name="Акцент2 2" xfId="42"/>
    <cellStyle name="Акцент2 2 2" xfId="43"/>
    <cellStyle name="Акцент2 2 3" xfId="44"/>
    <cellStyle name="Акцент2 2 4" xfId="45"/>
    <cellStyle name="Акцент2 3" xfId="46"/>
    <cellStyle name="Акцент2 4" xfId="47"/>
    <cellStyle name="Акцент3" xfId="48"/>
    <cellStyle name="Акцент3 2" xfId="49"/>
    <cellStyle name="Акцент3 2 2" xfId="50"/>
    <cellStyle name="Акцент3 2 3" xfId="51"/>
    <cellStyle name="Акцент3 2 4" xfId="52"/>
    <cellStyle name="Акцент3 3" xfId="53"/>
    <cellStyle name="Акцент3 4" xfId="54"/>
    <cellStyle name="Акцент4" xfId="55"/>
    <cellStyle name="Акцент4 2" xfId="56"/>
    <cellStyle name="Акцент4 2 2" xfId="57"/>
    <cellStyle name="Акцент4 2 3" xfId="58"/>
    <cellStyle name="Акцент4 2 4" xfId="59"/>
    <cellStyle name="Акцент4 3" xfId="60"/>
    <cellStyle name="Акцент4 4" xfId="61"/>
    <cellStyle name="Акцент5" xfId="62"/>
    <cellStyle name="Акцент5 2" xfId="63"/>
    <cellStyle name="Акцент5 2 2" xfId="64"/>
    <cellStyle name="Акцент5 2 3" xfId="65"/>
    <cellStyle name="Акцент5 2 4" xfId="66"/>
    <cellStyle name="Акцент5 3" xfId="67"/>
    <cellStyle name="Акцент5 4" xfId="68"/>
    <cellStyle name="Акцент6" xfId="69"/>
    <cellStyle name="Акцент6 2" xfId="70"/>
    <cellStyle name="Акцент6 2 2" xfId="71"/>
    <cellStyle name="Акцент6 2 3" xfId="72"/>
    <cellStyle name="Акцент6 2 4" xfId="73"/>
    <cellStyle name="Акцент6 3" xfId="74"/>
    <cellStyle name="Акцент6 4" xfId="75"/>
    <cellStyle name="Ввод " xfId="76"/>
    <cellStyle name="Ввод  2" xfId="77"/>
    <cellStyle name="Ввод  2 2" xfId="78"/>
    <cellStyle name="Ввод  2 3" xfId="79"/>
    <cellStyle name="Ввод  2 4" xfId="80"/>
    <cellStyle name="Ввод  3" xfId="81"/>
    <cellStyle name="Ввод  4" xfId="82"/>
    <cellStyle name="Вывод" xfId="83"/>
    <cellStyle name="Вывод 2" xfId="84"/>
    <cellStyle name="Вывод 2 2" xfId="85"/>
    <cellStyle name="Вывод 2 3" xfId="86"/>
    <cellStyle name="Вывод 2 4" xfId="87"/>
    <cellStyle name="Вывод 3" xfId="88"/>
    <cellStyle name="Вывод 4" xfId="89"/>
    <cellStyle name="Вычисление" xfId="90"/>
    <cellStyle name="Вычисление 2" xfId="91"/>
    <cellStyle name="Вычисление 2 2" xfId="92"/>
    <cellStyle name="Вычисление 2 3" xfId="93"/>
    <cellStyle name="Вычисление 2 4" xfId="94"/>
    <cellStyle name="Вычисление 3" xfId="95"/>
    <cellStyle name="Вычисление 4" xfId="96"/>
    <cellStyle name="Hyperlink" xfId="97"/>
    <cellStyle name="Currency" xfId="98"/>
    <cellStyle name="Currency [0]" xfId="99"/>
    <cellStyle name="Заголовок 1" xfId="100"/>
    <cellStyle name="Заголовок 1 2" xfId="101"/>
    <cellStyle name="Заголовок 1 2 2" xfId="102"/>
    <cellStyle name="Заголовок 1 2 3" xfId="103"/>
    <cellStyle name="Заголовок 1 2 4" xfId="104"/>
    <cellStyle name="Заголовок 1 3" xfId="105"/>
    <cellStyle name="Заголовок 1 4" xfId="106"/>
    <cellStyle name="Заголовок 2" xfId="107"/>
    <cellStyle name="Заголовок 2 2" xfId="108"/>
    <cellStyle name="Заголовок 2 2 2" xfId="109"/>
    <cellStyle name="Заголовок 2 2 3" xfId="110"/>
    <cellStyle name="Заголовок 2 2 4" xfId="111"/>
    <cellStyle name="Заголовок 2 3" xfId="112"/>
    <cellStyle name="Заголовок 2 4" xfId="113"/>
    <cellStyle name="Заголовок 3" xfId="114"/>
    <cellStyle name="Заголовок 3 2" xfId="115"/>
    <cellStyle name="Заголовок 3 2 2" xfId="116"/>
    <cellStyle name="Заголовок 3 2 3" xfId="117"/>
    <cellStyle name="Заголовок 3 2 4" xfId="118"/>
    <cellStyle name="Заголовок 3 3" xfId="119"/>
    <cellStyle name="Заголовок 3 4" xfId="120"/>
    <cellStyle name="Заголовок 4" xfId="121"/>
    <cellStyle name="Заголовок 4 2" xfId="122"/>
    <cellStyle name="Заголовок 4 2 2" xfId="123"/>
    <cellStyle name="Заголовок 4 2 3" xfId="124"/>
    <cellStyle name="Заголовок 4 2 4" xfId="125"/>
    <cellStyle name="Заголовок 4 3" xfId="126"/>
    <cellStyle name="Заголовок 4 4" xfId="127"/>
    <cellStyle name="Итог" xfId="128"/>
    <cellStyle name="Итог 2" xfId="129"/>
    <cellStyle name="Итог 2 2" xfId="130"/>
    <cellStyle name="Итог 2 3" xfId="131"/>
    <cellStyle name="Итог 2 4" xfId="132"/>
    <cellStyle name="Итог 3" xfId="133"/>
    <cellStyle name="Итог 4" xfId="134"/>
    <cellStyle name="Контрольная ячейка" xfId="135"/>
    <cellStyle name="Контрольная ячейка 2" xfId="136"/>
    <cellStyle name="Контрольная ячейка 2 2" xfId="137"/>
    <cellStyle name="Контрольная ячейка 2 3" xfId="138"/>
    <cellStyle name="Контрольная ячейка 2 4" xfId="139"/>
    <cellStyle name="Контрольная ячейка 3" xfId="140"/>
    <cellStyle name="Контрольная ячейка 4" xfId="141"/>
    <cellStyle name="Название" xfId="142"/>
    <cellStyle name="Название 2" xfId="143"/>
    <cellStyle name="Название 2 2" xfId="144"/>
    <cellStyle name="Название 2 3" xfId="145"/>
    <cellStyle name="Название 2 4" xfId="146"/>
    <cellStyle name="Название 3" xfId="147"/>
    <cellStyle name="Название 4" xfId="148"/>
    <cellStyle name="Нейтральный" xfId="149"/>
    <cellStyle name="Нейтральный 2" xfId="150"/>
    <cellStyle name="Нейтральный 2 2" xfId="151"/>
    <cellStyle name="Нейтральный 2 3" xfId="152"/>
    <cellStyle name="Нейтральный 2 4" xfId="153"/>
    <cellStyle name="Нейтральный 3" xfId="154"/>
    <cellStyle name="Нейтральный 4" xfId="155"/>
    <cellStyle name="Обычный 10" xfId="156"/>
    <cellStyle name="Обычный 11" xfId="157"/>
    <cellStyle name="Обычный 12" xfId="158"/>
    <cellStyle name="Обычный 13" xfId="159"/>
    <cellStyle name="Обычный 14" xfId="160"/>
    <cellStyle name="Обычный 15" xfId="161"/>
    <cellStyle name="Обычный 16" xfId="162"/>
    <cellStyle name="Обычный 17" xfId="163"/>
    <cellStyle name="Обычный 18" xfId="164"/>
    <cellStyle name="Обычный 19" xfId="165"/>
    <cellStyle name="Обычный 2" xfId="166"/>
    <cellStyle name="Обычный 2 10" xfId="167"/>
    <cellStyle name="Обычный 2 100" xfId="168"/>
    <cellStyle name="Обычный 2 101" xfId="169"/>
    <cellStyle name="Обычный 2 102" xfId="170"/>
    <cellStyle name="Обычный 2 103" xfId="171"/>
    <cellStyle name="Обычный 2 104" xfId="172"/>
    <cellStyle name="Обычный 2 105" xfId="173"/>
    <cellStyle name="Обычный 2 106" xfId="174"/>
    <cellStyle name="Обычный 2 107" xfId="175"/>
    <cellStyle name="Обычный 2 108" xfId="176"/>
    <cellStyle name="Обычный 2 109" xfId="177"/>
    <cellStyle name="Обычный 2 11" xfId="178"/>
    <cellStyle name="Обычный 2 110" xfId="179"/>
    <cellStyle name="Обычный 2 111" xfId="180"/>
    <cellStyle name="Обычный 2 112" xfId="181"/>
    <cellStyle name="Обычный 2 113" xfId="182"/>
    <cellStyle name="Обычный 2 114" xfId="183"/>
    <cellStyle name="Обычный 2 115" xfId="184"/>
    <cellStyle name="Обычный 2 116" xfId="185"/>
    <cellStyle name="Обычный 2 117" xfId="186"/>
    <cellStyle name="Обычный 2 118" xfId="187"/>
    <cellStyle name="Обычный 2 119" xfId="188"/>
    <cellStyle name="Обычный 2 12" xfId="189"/>
    <cellStyle name="Обычный 2 120" xfId="190"/>
    <cellStyle name="Обычный 2 121" xfId="191"/>
    <cellStyle name="Обычный 2 122" xfId="192"/>
    <cellStyle name="Обычный 2 123" xfId="193"/>
    <cellStyle name="Обычный 2 124" xfId="194"/>
    <cellStyle name="Обычный 2 125" xfId="195"/>
    <cellStyle name="Обычный 2 126" xfId="196"/>
    <cellStyle name="Обычный 2 127" xfId="197"/>
    <cellStyle name="Обычный 2 128" xfId="198"/>
    <cellStyle name="Обычный 2 13" xfId="199"/>
    <cellStyle name="Обычный 2 14" xfId="200"/>
    <cellStyle name="Обычный 2 15" xfId="201"/>
    <cellStyle name="Обычный 2 16" xfId="202"/>
    <cellStyle name="Обычный 2 17" xfId="203"/>
    <cellStyle name="Обычный 2 18" xfId="204"/>
    <cellStyle name="Обычный 2 19" xfId="205"/>
    <cellStyle name="Обычный 2 2" xfId="206"/>
    <cellStyle name="Обычный 2 2 10" xfId="207"/>
    <cellStyle name="Обычный 2 2 100" xfId="208"/>
    <cellStyle name="Обычный 2 2 101" xfId="209"/>
    <cellStyle name="Обычный 2 2 102" xfId="210"/>
    <cellStyle name="Обычный 2 2 103" xfId="211"/>
    <cellStyle name="Обычный 2 2 104" xfId="212"/>
    <cellStyle name="Обычный 2 2 105" xfId="213"/>
    <cellStyle name="Обычный 2 2 106" xfId="214"/>
    <cellStyle name="Обычный 2 2 107" xfId="215"/>
    <cellStyle name="Обычный 2 2 108" xfId="216"/>
    <cellStyle name="Обычный 2 2 109" xfId="217"/>
    <cellStyle name="Обычный 2 2 11" xfId="218"/>
    <cellStyle name="Обычный 2 2 110" xfId="219"/>
    <cellStyle name="Обычный 2 2 111" xfId="220"/>
    <cellStyle name="Обычный 2 2 112" xfId="221"/>
    <cellStyle name="Обычный 2 2 113" xfId="222"/>
    <cellStyle name="Обычный 2 2 114" xfId="223"/>
    <cellStyle name="Обычный 2 2 115" xfId="224"/>
    <cellStyle name="Обычный 2 2 116" xfId="225"/>
    <cellStyle name="Обычный 2 2 117" xfId="226"/>
    <cellStyle name="Обычный 2 2 118" xfId="227"/>
    <cellStyle name="Обычный 2 2 119" xfId="228"/>
    <cellStyle name="Обычный 2 2 12" xfId="229"/>
    <cellStyle name="Обычный 2 2 120" xfId="230"/>
    <cellStyle name="Обычный 2 2 121" xfId="231"/>
    <cellStyle name="Обычный 2 2 122" xfId="232"/>
    <cellStyle name="Обычный 2 2 123" xfId="233"/>
    <cellStyle name="Обычный 2 2 124" xfId="234"/>
    <cellStyle name="Обычный 2 2 125" xfId="235"/>
    <cellStyle name="Обычный 2 2 126" xfId="236"/>
    <cellStyle name="Обычный 2 2 127" xfId="237"/>
    <cellStyle name="Обычный 2 2 128" xfId="238"/>
    <cellStyle name="Обычный 2 2 129" xfId="239"/>
    <cellStyle name="Обычный 2 2 13" xfId="240"/>
    <cellStyle name="Обычный 2 2 130" xfId="241"/>
    <cellStyle name="Обычный 2 2 131" xfId="242"/>
    <cellStyle name="Обычный 2 2 132" xfId="243"/>
    <cellStyle name="Обычный 2 2 133" xfId="244"/>
    <cellStyle name="Обычный 2 2 134" xfId="245"/>
    <cellStyle name="Обычный 2 2 135" xfId="246"/>
    <cellStyle name="Обычный 2 2 136" xfId="247"/>
    <cellStyle name="Обычный 2 2 137" xfId="248"/>
    <cellStyle name="Обычный 2 2 138" xfId="249"/>
    <cellStyle name="Обычный 2 2 139" xfId="250"/>
    <cellStyle name="Обычный 2 2 14" xfId="251"/>
    <cellStyle name="Обычный 2 2 140" xfId="252"/>
    <cellStyle name="Обычный 2 2 141" xfId="253"/>
    <cellStyle name="Обычный 2 2 142" xfId="254"/>
    <cellStyle name="Обычный 2 2 143" xfId="255"/>
    <cellStyle name="Обычный 2 2 144" xfId="256"/>
    <cellStyle name="Обычный 2 2 145" xfId="257"/>
    <cellStyle name="Обычный 2 2 146" xfId="258"/>
    <cellStyle name="Обычный 2 2 147" xfId="259"/>
    <cellStyle name="Обычный 2 2 148" xfId="260"/>
    <cellStyle name="Обычный 2 2 149" xfId="261"/>
    <cellStyle name="Обычный 2 2 15" xfId="262"/>
    <cellStyle name="Обычный 2 2 150" xfId="263"/>
    <cellStyle name="Обычный 2 2 151" xfId="264"/>
    <cellStyle name="Обычный 2 2 152" xfId="265"/>
    <cellStyle name="Обычный 2 2 153" xfId="266"/>
    <cellStyle name="Обычный 2 2 154" xfId="267"/>
    <cellStyle name="Обычный 2 2 155" xfId="268"/>
    <cellStyle name="Обычный 2 2 156" xfId="269"/>
    <cellStyle name="Обычный 2 2 157" xfId="270"/>
    <cellStyle name="Обычный 2 2 158" xfId="271"/>
    <cellStyle name="Обычный 2 2 159" xfId="272"/>
    <cellStyle name="Обычный 2 2 16" xfId="273"/>
    <cellStyle name="Обычный 2 2 160" xfId="274"/>
    <cellStyle name="Обычный 2 2 161" xfId="275"/>
    <cellStyle name="Обычный 2 2 17" xfId="276"/>
    <cellStyle name="Обычный 2 2 18" xfId="277"/>
    <cellStyle name="Обычный 2 2 19" xfId="278"/>
    <cellStyle name="Обычный 2 2 2" xfId="279"/>
    <cellStyle name="Обычный 2 2 2 10" xfId="280"/>
    <cellStyle name="Обычный 2 2 2 11" xfId="281"/>
    <cellStyle name="Обычный 2 2 2 12" xfId="282"/>
    <cellStyle name="Обычный 2 2 2 13" xfId="283"/>
    <cellStyle name="Обычный 2 2 2 14" xfId="284"/>
    <cellStyle name="Обычный 2 2 2 15" xfId="285"/>
    <cellStyle name="Обычный 2 2 2 2" xfId="286"/>
    <cellStyle name="Обычный 2 2 2 2 10" xfId="287"/>
    <cellStyle name="Обычный 2 2 2 2 11" xfId="288"/>
    <cellStyle name="Обычный 2 2 2 2 12" xfId="289"/>
    <cellStyle name="Обычный 2 2 2 2 13" xfId="290"/>
    <cellStyle name="Обычный 2 2 2 2 14" xfId="291"/>
    <cellStyle name="Обычный 2 2 2 2 15" xfId="292"/>
    <cellStyle name="Обычный 2 2 2 2 2" xfId="293"/>
    <cellStyle name="Обычный 2 2 2 2 3" xfId="294"/>
    <cellStyle name="Обычный 2 2 2 2 4" xfId="295"/>
    <cellStyle name="Обычный 2 2 2 2 5" xfId="296"/>
    <cellStyle name="Обычный 2 2 2 2 6" xfId="297"/>
    <cellStyle name="Обычный 2 2 2 2 7" xfId="298"/>
    <cellStyle name="Обычный 2 2 2 2 8" xfId="299"/>
    <cellStyle name="Обычный 2 2 2 2 9" xfId="300"/>
    <cellStyle name="Обычный 2 2 2 3" xfId="301"/>
    <cellStyle name="Обычный 2 2 2 4" xfId="302"/>
    <cellStyle name="Обычный 2 2 2 5" xfId="303"/>
    <cellStyle name="Обычный 2 2 2 6" xfId="304"/>
    <cellStyle name="Обычный 2 2 2 7" xfId="305"/>
    <cellStyle name="Обычный 2 2 2 8" xfId="306"/>
    <cellStyle name="Обычный 2 2 2 9" xfId="307"/>
    <cellStyle name="Обычный 2 2 20" xfId="308"/>
    <cellStyle name="Обычный 2 2 21" xfId="309"/>
    <cellStyle name="Обычный 2 2 22" xfId="310"/>
    <cellStyle name="Обычный 2 2 23" xfId="311"/>
    <cellStyle name="Обычный 2 2 24" xfId="312"/>
    <cellStyle name="Обычный 2 2 25" xfId="313"/>
    <cellStyle name="Обычный 2 2 26" xfId="314"/>
    <cellStyle name="Обычный 2 2 27" xfId="315"/>
    <cellStyle name="Обычный 2 2 28" xfId="316"/>
    <cellStyle name="Обычный 2 2 29" xfId="317"/>
    <cellStyle name="Обычный 2 2 3" xfId="318"/>
    <cellStyle name="Обычный 2 2 30" xfId="319"/>
    <cellStyle name="Обычный 2 2 31" xfId="320"/>
    <cellStyle name="Обычный 2 2 32" xfId="321"/>
    <cellStyle name="Обычный 2 2 33" xfId="322"/>
    <cellStyle name="Обычный 2 2 34" xfId="323"/>
    <cellStyle name="Обычный 2 2 35" xfId="324"/>
    <cellStyle name="Обычный 2 2 36" xfId="325"/>
    <cellStyle name="Обычный 2 2 37" xfId="326"/>
    <cellStyle name="Обычный 2 2 38" xfId="327"/>
    <cellStyle name="Обычный 2 2 39" xfId="328"/>
    <cellStyle name="Обычный 2 2 4" xfId="329"/>
    <cellStyle name="Обычный 2 2 40" xfId="330"/>
    <cellStyle name="Обычный 2 2 41" xfId="331"/>
    <cellStyle name="Обычный 2 2 42" xfId="332"/>
    <cellStyle name="Обычный 2 2 43" xfId="333"/>
    <cellStyle name="Обычный 2 2 44" xfId="334"/>
    <cellStyle name="Обычный 2 2 45" xfId="335"/>
    <cellStyle name="Обычный 2 2 46" xfId="336"/>
    <cellStyle name="Обычный 2 2 47" xfId="337"/>
    <cellStyle name="Обычный 2 2 48" xfId="338"/>
    <cellStyle name="Обычный 2 2 49" xfId="339"/>
    <cellStyle name="Обычный 2 2 5" xfId="340"/>
    <cellStyle name="Обычный 2 2 50" xfId="341"/>
    <cellStyle name="Обычный 2 2 51" xfId="342"/>
    <cellStyle name="Обычный 2 2 52" xfId="343"/>
    <cellStyle name="Обычный 2 2 53" xfId="344"/>
    <cellStyle name="Обычный 2 2 54" xfId="345"/>
    <cellStyle name="Обычный 2 2 55" xfId="346"/>
    <cellStyle name="Обычный 2 2 56" xfId="347"/>
    <cellStyle name="Обычный 2 2 57" xfId="348"/>
    <cellStyle name="Обычный 2 2 58" xfId="349"/>
    <cellStyle name="Обычный 2 2 59" xfId="350"/>
    <cellStyle name="Обычный 2 2 6" xfId="351"/>
    <cellStyle name="Обычный 2 2 60" xfId="352"/>
    <cellStyle name="Обычный 2 2 61" xfId="353"/>
    <cellStyle name="Обычный 2 2 62" xfId="354"/>
    <cellStyle name="Обычный 2 2 63" xfId="355"/>
    <cellStyle name="Обычный 2 2 64" xfId="356"/>
    <cellStyle name="Обычный 2 2 65" xfId="357"/>
    <cellStyle name="Обычный 2 2 66" xfId="358"/>
    <cellStyle name="Обычный 2 2 67" xfId="359"/>
    <cellStyle name="Обычный 2 2 68" xfId="360"/>
    <cellStyle name="Обычный 2 2 69" xfId="361"/>
    <cellStyle name="Обычный 2 2 7" xfId="362"/>
    <cellStyle name="Обычный 2 2 70" xfId="363"/>
    <cellStyle name="Обычный 2 2 71" xfId="364"/>
    <cellStyle name="Обычный 2 2 72" xfId="365"/>
    <cellStyle name="Обычный 2 2 73" xfId="366"/>
    <cellStyle name="Обычный 2 2 74" xfId="367"/>
    <cellStyle name="Обычный 2 2 75" xfId="368"/>
    <cellStyle name="Обычный 2 2 76" xfId="369"/>
    <cellStyle name="Обычный 2 2 77" xfId="370"/>
    <cellStyle name="Обычный 2 2 78" xfId="371"/>
    <cellStyle name="Обычный 2 2 79" xfId="372"/>
    <cellStyle name="Обычный 2 2 8" xfId="373"/>
    <cellStyle name="Обычный 2 2 80" xfId="374"/>
    <cellStyle name="Обычный 2 2 81" xfId="375"/>
    <cellStyle name="Обычный 2 2 82" xfId="376"/>
    <cellStyle name="Обычный 2 2 83" xfId="377"/>
    <cellStyle name="Обычный 2 2 84" xfId="378"/>
    <cellStyle name="Обычный 2 2 85" xfId="379"/>
    <cellStyle name="Обычный 2 2 86" xfId="380"/>
    <cellStyle name="Обычный 2 2 87" xfId="381"/>
    <cellStyle name="Обычный 2 2 88" xfId="382"/>
    <cellStyle name="Обычный 2 2 89" xfId="383"/>
    <cellStyle name="Обычный 2 2 9" xfId="384"/>
    <cellStyle name="Обычный 2 2 90" xfId="385"/>
    <cellStyle name="Обычный 2 2 91" xfId="386"/>
    <cellStyle name="Обычный 2 2 92" xfId="387"/>
    <cellStyle name="Обычный 2 2 93" xfId="388"/>
    <cellStyle name="Обычный 2 2 94" xfId="389"/>
    <cellStyle name="Обычный 2 2 95" xfId="390"/>
    <cellStyle name="Обычный 2 2 96" xfId="391"/>
    <cellStyle name="Обычный 2 2 97" xfId="392"/>
    <cellStyle name="Обычный 2 2 98" xfId="393"/>
    <cellStyle name="Обычный 2 2 99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 10" xfId="406"/>
    <cellStyle name="Обычный 2 3 11" xfId="407"/>
    <cellStyle name="Обычный 2 3 12" xfId="408"/>
    <cellStyle name="Обычный 2 3 13" xfId="409"/>
    <cellStyle name="Обычный 2 3 14" xfId="410"/>
    <cellStyle name="Обычный 2 3 15" xfId="411"/>
    <cellStyle name="Обычный 2 3 16" xfId="412"/>
    <cellStyle name="Обычный 2 3 17" xfId="413"/>
    <cellStyle name="Обычный 2 3 18" xfId="414"/>
    <cellStyle name="Обычный 2 3 19" xfId="415"/>
    <cellStyle name="Обычный 2 3 2" xfId="416"/>
    <cellStyle name="Обычный 2 3 20" xfId="417"/>
    <cellStyle name="Обычный 2 3 21" xfId="418"/>
    <cellStyle name="Обычный 2 3 22" xfId="419"/>
    <cellStyle name="Обычный 2 3 23" xfId="420"/>
    <cellStyle name="Обычный 2 3 24" xfId="421"/>
    <cellStyle name="Обычный 2 3 25" xfId="422"/>
    <cellStyle name="Обычный 2 3 26" xfId="423"/>
    <cellStyle name="Обычный 2 3 27" xfId="424"/>
    <cellStyle name="Обычный 2 3 28" xfId="425"/>
    <cellStyle name="Обычный 2 3 29" xfId="426"/>
    <cellStyle name="Обычный 2 3 3" xfId="427"/>
    <cellStyle name="Обычный 2 3 30" xfId="428"/>
    <cellStyle name="Обычный 2 3 31" xfId="429"/>
    <cellStyle name="Обычный 2 3 32" xfId="430"/>
    <cellStyle name="Обычный 2 3 33" xfId="431"/>
    <cellStyle name="Обычный 2 3 34" xfId="432"/>
    <cellStyle name="Обычный 2 3 35" xfId="433"/>
    <cellStyle name="Обычный 2 3 36" xfId="434"/>
    <cellStyle name="Обычный 2 3 37" xfId="435"/>
    <cellStyle name="Обычный 2 3 38" xfId="436"/>
    <cellStyle name="Обычный 2 3 39" xfId="437"/>
    <cellStyle name="Обычный 2 3 4" xfId="438"/>
    <cellStyle name="Обычный 2 3 40" xfId="439"/>
    <cellStyle name="Обычный 2 3 41" xfId="440"/>
    <cellStyle name="Обычный 2 3 5" xfId="441"/>
    <cellStyle name="Обычный 2 3 6" xfId="442"/>
    <cellStyle name="Обычный 2 3 7" xfId="443"/>
    <cellStyle name="Обычный 2 3 8" xfId="444"/>
    <cellStyle name="Обычный 2 3 9" xfId="445"/>
    <cellStyle name="Обычный 2 30" xfId="446"/>
    <cellStyle name="Обычный 2 31" xfId="447"/>
    <cellStyle name="Обычный 2 32" xfId="448"/>
    <cellStyle name="Обычный 2 33" xfId="449"/>
    <cellStyle name="Обычный 2 34" xfId="450"/>
    <cellStyle name="Обычный 2 35" xfId="451"/>
    <cellStyle name="Обычный 2 36" xfId="452"/>
    <cellStyle name="Обычный 2 37" xfId="453"/>
    <cellStyle name="Обычный 2 38" xfId="454"/>
    <cellStyle name="Обычный 2 39" xfId="455"/>
    <cellStyle name="Обычный 2 4" xfId="456"/>
    <cellStyle name="Обычный 2 4 10" xfId="457"/>
    <cellStyle name="Обычный 2 4 2" xfId="458"/>
    <cellStyle name="Обычный 2 4 3" xfId="459"/>
    <cellStyle name="Обычный 2 4 4" xfId="460"/>
    <cellStyle name="Обычный 2 4 5" xfId="461"/>
    <cellStyle name="Обычный 2 4 6" xfId="462"/>
    <cellStyle name="Обычный 2 4 7" xfId="463"/>
    <cellStyle name="Обычный 2 4 8" xfId="464"/>
    <cellStyle name="Обычный 2 4 9" xfId="465"/>
    <cellStyle name="Обычный 2 40" xfId="466"/>
    <cellStyle name="Обычный 2 41" xfId="467"/>
    <cellStyle name="Обычный 2 42" xfId="468"/>
    <cellStyle name="Обычный 2 43" xfId="469"/>
    <cellStyle name="Обычный 2 44" xfId="470"/>
    <cellStyle name="Обычный 2 45" xfId="471"/>
    <cellStyle name="Обычный 2 46" xfId="472"/>
    <cellStyle name="Обычный 2 47" xfId="473"/>
    <cellStyle name="Обычный 2 48" xfId="474"/>
    <cellStyle name="Обычный 2 49" xfId="475"/>
    <cellStyle name="Обычный 2 5" xfId="476"/>
    <cellStyle name="Обычный 2 50" xfId="477"/>
    <cellStyle name="Обычный 2 51" xfId="478"/>
    <cellStyle name="Обычный 2 52" xfId="479"/>
    <cellStyle name="Обычный 2 53" xfId="480"/>
    <cellStyle name="Обычный 2 54" xfId="481"/>
    <cellStyle name="Обычный 2 55" xfId="482"/>
    <cellStyle name="Обычный 2 56" xfId="483"/>
    <cellStyle name="Обычный 2 57" xfId="484"/>
    <cellStyle name="Обычный 2 58" xfId="485"/>
    <cellStyle name="Обычный 2 59" xfId="486"/>
    <cellStyle name="Обычный 2 6" xfId="487"/>
    <cellStyle name="Обычный 2 60" xfId="488"/>
    <cellStyle name="Обычный 2 61" xfId="489"/>
    <cellStyle name="Обычный 2 62" xfId="490"/>
    <cellStyle name="Обычный 2 63" xfId="491"/>
    <cellStyle name="Обычный 2 64" xfId="492"/>
    <cellStyle name="Обычный 2 65" xfId="493"/>
    <cellStyle name="Обычный 2 66" xfId="494"/>
    <cellStyle name="Обычный 2 67" xfId="495"/>
    <cellStyle name="Обычный 2 68" xfId="496"/>
    <cellStyle name="Обычный 2 69" xfId="497"/>
    <cellStyle name="Обычный 2 7" xfId="498"/>
    <cellStyle name="Обычный 2 70" xfId="499"/>
    <cellStyle name="Обычный 2 71" xfId="500"/>
    <cellStyle name="Обычный 2 72" xfId="501"/>
    <cellStyle name="Обычный 2 73" xfId="502"/>
    <cellStyle name="Обычный 2 74" xfId="503"/>
    <cellStyle name="Обычный 2 75" xfId="504"/>
    <cellStyle name="Обычный 2 76" xfId="505"/>
    <cellStyle name="Обычный 2 77" xfId="506"/>
    <cellStyle name="Обычный 2 78" xfId="507"/>
    <cellStyle name="Обычный 2 79" xfId="508"/>
    <cellStyle name="Обычный 2 8" xfId="509"/>
    <cellStyle name="Обычный 2 80" xfId="510"/>
    <cellStyle name="Обычный 2 81" xfId="511"/>
    <cellStyle name="Обычный 2 82" xfId="512"/>
    <cellStyle name="Обычный 2 83" xfId="513"/>
    <cellStyle name="Обычный 2 84" xfId="514"/>
    <cellStyle name="Обычный 2 85" xfId="515"/>
    <cellStyle name="Обычный 2 86" xfId="516"/>
    <cellStyle name="Обычный 2 87" xfId="517"/>
    <cellStyle name="Обычный 2 88" xfId="518"/>
    <cellStyle name="Обычный 2 89" xfId="519"/>
    <cellStyle name="Обычный 2 9" xfId="520"/>
    <cellStyle name="Обычный 2 90" xfId="521"/>
    <cellStyle name="Обычный 2 91" xfId="522"/>
    <cellStyle name="Обычный 2 92" xfId="523"/>
    <cellStyle name="Обычный 2 93" xfId="524"/>
    <cellStyle name="Обычный 2 94" xfId="525"/>
    <cellStyle name="Обычный 2 95" xfId="526"/>
    <cellStyle name="Обычный 2 96" xfId="527"/>
    <cellStyle name="Обычный 2 97" xfId="528"/>
    <cellStyle name="Обычный 2 98" xfId="529"/>
    <cellStyle name="Обычный 2 99" xfId="530"/>
    <cellStyle name="Обычный 20" xfId="531"/>
    <cellStyle name="Обычный 21" xfId="532"/>
    <cellStyle name="Обычный 22" xfId="533"/>
    <cellStyle name="Обычный 23" xfId="534"/>
    <cellStyle name="Обычный 24" xfId="535"/>
    <cellStyle name="Обычный 25" xfId="536"/>
    <cellStyle name="Обычный 26" xfId="537"/>
    <cellStyle name="Обычный 27" xfId="538"/>
    <cellStyle name="Обычный 28" xfId="539"/>
    <cellStyle name="Обычный 29" xfId="540"/>
    <cellStyle name="Обычный 3" xfId="541"/>
    <cellStyle name="Обычный 30" xfId="542"/>
    <cellStyle name="Обычный 31" xfId="543"/>
    <cellStyle name="Обычный 32" xfId="544"/>
    <cellStyle name="Обычный 33" xfId="545"/>
    <cellStyle name="Обычный 34" xfId="546"/>
    <cellStyle name="Обычный 35" xfId="547"/>
    <cellStyle name="Обычный 36" xfId="548"/>
    <cellStyle name="Обычный 37" xfId="549"/>
    <cellStyle name="Обычный 38" xfId="550"/>
    <cellStyle name="Обычный 39" xfId="551"/>
    <cellStyle name="Обычный 4" xfId="552"/>
    <cellStyle name="Обычный 40" xfId="553"/>
    <cellStyle name="Обычный 41" xfId="554"/>
    <cellStyle name="Обычный 42" xfId="555"/>
    <cellStyle name="Обычный 43" xfId="556"/>
    <cellStyle name="Обычный 44" xfId="557"/>
    <cellStyle name="Обычный 45" xfId="558"/>
    <cellStyle name="Обычный 46" xfId="559"/>
    <cellStyle name="Обычный 47" xfId="560"/>
    <cellStyle name="Обычный 48" xfId="561"/>
    <cellStyle name="Обычный 49" xfId="562"/>
    <cellStyle name="Обычный 5" xfId="563"/>
    <cellStyle name="Обычный 50" xfId="564"/>
    <cellStyle name="Обычный 51" xfId="565"/>
    <cellStyle name="Обычный 52" xfId="566"/>
    <cellStyle name="Обычный 53" xfId="567"/>
    <cellStyle name="Обычный 54" xfId="568"/>
    <cellStyle name="Обычный 55" xfId="569"/>
    <cellStyle name="Обычный 56" xfId="570"/>
    <cellStyle name="Обычный 57" xfId="571"/>
    <cellStyle name="Обычный 58" xfId="572"/>
    <cellStyle name="Обычный 59" xfId="573"/>
    <cellStyle name="Обычный 6" xfId="574"/>
    <cellStyle name="Обычный 6 10" xfId="575"/>
    <cellStyle name="Обычный 6 11" xfId="576"/>
    <cellStyle name="Обычный 6 12" xfId="577"/>
    <cellStyle name="Обычный 6 13" xfId="578"/>
    <cellStyle name="Обычный 6 14" xfId="579"/>
    <cellStyle name="Обычный 6 15" xfId="580"/>
    <cellStyle name="Обычный 6 16" xfId="581"/>
    <cellStyle name="Обычный 6 17" xfId="582"/>
    <cellStyle name="Обычный 6 18" xfId="583"/>
    <cellStyle name="Обычный 6 19" xfId="584"/>
    <cellStyle name="Обычный 6 2" xfId="585"/>
    <cellStyle name="Обычный 6 20" xfId="586"/>
    <cellStyle name="Обычный 6 21" xfId="587"/>
    <cellStyle name="Обычный 6 22" xfId="588"/>
    <cellStyle name="Обычный 6 23" xfId="589"/>
    <cellStyle name="Обычный 6 24" xfId="590"/>
    <cellStyle name="Обычный 6 25" xfId="591"/>
    <cellStyle name="Обычный 6 26" xfId="592"/>
    <cellStyle name="Обычный 6 27" xfId="593"/>
    <cellStyle name="Обычный 6 28" xfId="594"/>
    <cellStyle name="Обычный 6 29" xfId="595"/>
    <cellStyle name="Обычный 6 3" xfId="596"/>
    <cellStyle name="Обычный 6 30" xfId="597"/>
    <cellStyle name="Обычный 6 31" xfId="598"/>
    <cellStyle name="Обычный 6 32" xfId="599"/>
    <cellStyle name="Обычный 6 33" xfId="600"/>
    <cellStyle name="Обычный 6 34" xfId="601"/>
    <cellStyle name="Обычный 6 35" xfId="602"/>
    <cellStyle name="Обычный 6 36" xfId="603"/>
    <cellStyle name="Обычный 6 37" xfId="604"/>
    <cellStyle name="Обычный 6 38" xfId="605"/>
    <cellStyle name="Обычный 6 39" xfId="606"/>
    <cellStyle name="Обычный 6 4" xfId="607"/>
    <cellStyle name="Обычный 6 40" xfId="608"/>
    <cellStyle name="Обычный 6 41" xfId="609"/>
    <cellStyle name="Обычный 6 5" xfId="610"/>
    <cellStyle name="Обычный 6 6" xfId="611"/>
    <cellStyle name="Обычный 6 7" xfId="612"/>
    <cellStyle name="Обычный 6 8" xfId="613"/>
    <cellStyle name="Обычный 6 9" xfId="614"/>
    <cellStyle name="Обычный 60" xfId="615"/>
    <cellStyle name="Обычный 61" xfId="616"/>
    <cellStyle name="Обычный 62" xfId="617"/>
    <cellStyle name="Обычный 63" xfId="618"/>
    <cellStyle name="Обычный 64" xfId="619"/>
    <cellStyle name="Обычный 65" xfId="620"/>
    <cellStyle name="Обычный 66" xfId="621"/>
    <cellStyle name="Обычный 67" xfId="622"/>
    <cellStyle name="Обычный 68" xfId="623"/>
    <cellStyle name="Обычный 69" xfId="624"/>
    <cellStyle name="Обычный 7" xfId="625"/>
    <cellStyle name="Обычный 7 10" xfId="626"/>
    <cellStyle name="Обычный 7 2" xfId="627"/>
    <cellStyle name="Обычный 7 3" xfId="628"/>
    <cellStyle name="Обычный 7 4" xfId="629"/>
    <cellStyle name="Обычный 7 5" xfId="630"/>
    <cellStyle name="Обычный 7 6" xfId="631"/>
    <cellStyle name="Обычный 7 7" xfId="632"/>
    <cellStyle name="Обычный 7 8" xfId="633"/>
    <cellStyle name="Обычный 7 9" xfId="634"/>
    <cellStyle name="Обычный 70" xfId="635"/>
    <cellStyle name="Обычный 71" xfId="636"/>
    <cellStyle name="Обычный 72" xfId="637"/>
    <cellStyle name="Обычный 73" xfId="638"/>
    <cellStyle name="Обычный 74" xfId="639"/>
    <cellStyle name="Обычный 75" xfId="640"/>
    <cellStyle name="Обычный 76" xfId="641"/>
    <cellStyle name="Обычный 77" xfId="642"/>
    <cellStyle name="Обычный 78" xfId="643"/>
    <cellStyle name="Обычный 79" xfId="644"/>
    <cellStyle name="Обычный 8" xfId="645"/>
    <cellStyle name="Обычный 80" xfId="646"/>
    <cellStyle name="Обычный 81" xfId="647"/>
    <cellStyle name="Обычный 82" xfId="648"/>
    <cellStyle name="Обычный 83" xfId="649"/>
    <cellStyle name="Обычный 84" xfId="650"/>
    <cellStyle name="Обычный 85" xfId="651"/>
    <cellStyle name="Обычный 86" xfId="652"/>
    <cellStyle name="Обычный 87" xfId="653"/>
    <cellStyle name="Обычный 88" xfId="654"/>
    <cellStyle name="Обычный 89" xfId="655"/>
    <cellStyle name="Обычный 9" xfId="656"/>
    <cellStyle name="Обычный 90" xfId="657"/>
    <cellStyle name="Обычный 91" xfId="658"/>
    <cellStyle name="Обычный 92" xfId="659"/>
    <cellStyle name="Обычный 93" xfId="660"/>
    <cellStyle name="Обычный 94" xfId="661"/>
    <cellStyle name="Обычный 95" xfId="662"/>
    <cellStyle name="Обычный 96" xfId="663"/>
    <cellStyle name="Обычный 97" xfId="664"/>
    <cellStyle name="Followed Hyperlink" xfId="665"/>
    <cellStyle name="Плохой" xfId="666"/>
    <cellStyle name="Плохой 2" xfId="667"/>
    <cellStyle name="Плохой 2 2" xfId="668"/>
    <cellStyle name="Плохой 2 3" xfId="669"/>
    <cellStyle name="Плохой 2 4" xfId="670"/>
    <cellStyle name="Плохой 3" xfId="671"/>
    <cellStyle name="Плохой 4" xfId="672"/>
    <cellStyle name="Пояснение" xfId="673"/>
    <cellStyle name="Пояснение 2" xfId="674"/>
    <cellStyle name="Пояснение 2 2" xfId="675"/>
    <cellStyle name="Пояснение 2 3" xfId="676"/>
    <cellStyle name="Пояснение 2 4" xfId="677"/>
    <cellStyle name="Пояснение 3" xfId="678"/>
    <cellStyle name="Пояснение 4" xfId="679"/>
    <cellStyle name="Примечание" xfId="680"/>
    <cellStyle name="Примечание 2" xfId="681"/>
    <cellStyle name="Примечание 2 2" xfId="682"/>
    <cellStyle name="Примечание 2 3" xfId="683"/>
    <cellStyle name="Примечание 2 4" xfId="684"/>
    <cellStyle name="Примечание 3" xfId="685"/>
    <cellStyle name="Примечание 4" xfId="686"/>
    <cellStyle name="Percent" xfId="687"/>
    <cellStyle name="Связанная ячейка" xfId="688"/>
    <cellStyle name="Связанная ячейка 2" xfId="689"/>
    <cellStyle name="Связанная ячейка 2 2" xfId="690"/>
    <cellStyle name="Связанная ячейка 2 3" xfId="691"/>
    <cellStyle name="Связанная ячейка 2 4" xfId="692"/>
    <cellStyle name="Связанная ячейка 3" xfId="693"/>
    <cellStyle name="Связанная ячейка 4" xfId="694"/>
    <cellStyle name="Текст предупреждения" xfId="695"/>
    <cellStyle name="Текст предупреждения 2" xfId="696"/>
    <cellStyle name="Текст предупреждения 2 2" xfId="697"/>
    <cellStyle name="Текст предупреждения 2 3" xfId="698"/>
    <cellStyle name="Текст предупреждения 2 4" xfId="699"/>
    <cellStyle name="Текст предупреждения 3" xfId="700"/>
    <cellStyle name="Текст предупреждения 4" xfId="701"/>
    <cellStyle name="Comma" xfId="702"/>
    <cellStyle name="Comma [0]" xfId="703"/>
    <cellStyle name="Финансовый 2" xfId="704"/>
    <cellStyle name="Финансовый 3" xfId="705"/>
    <cellStyle name="Хороший" xfId="706"/>
    <cellStyle name="Хороший 2" xfId="707"/>
    <cellStyle name="Хороший 2 2" xfId="708"/>
    <cellStyle name="Хороший 2 3" xfId="709"/>
    <cellStyle name="Хороший 2 4" xfId="710"/>
    <cellStyle name="Хороший 3" xfId="711"/>
    <cellStyle name="Хороший 4" xfId="7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%20&#1075;&#1086;&#1076;\&#1055;&#1056;&#1054;&#1043;&#1056;&#1040;&#1052;&#1052;&#1067;\&#1054;&#1058;&#1063;&#1045;&#1058;%20&#1086;&#1073;%20&#1080;&#1089;&#1087;&#1086;&#1083;&#1085;&#1077;&#1085;&#1080;&#1080;\&#1085;&#1072;%2001.01.2017\&#1053;&#1054;&#1042;&#1067;&#1049;%20&#1048;&#1089;&#1087;&#1086;&#1083;&#1085;&#1077;&#1085;&#1080;&#1077;%20&#1087;&#1088;&#1086;&#1075;&#1088;&#1072;&#1084;&#1084;%20&#1089;&#1086;%20&#1089;&#1074;&#1086;&#1076;&#1086;&#1084;%20&#1085;&#1072;%2001.01.2017%20&#1075;&#1086;&#1076;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У"/>
      <sheetName val="СОШ"/>
      <sheetName val="ДОД"/>
      <sheetName val="УО (2)"/>
      <sheetName val="свод"/>
      <sheetName val="822ф"/>
      <sheetName val="по статьям"/>
      <sheetName val="317ф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2"/>
  <sheetViews>
    <sheetView zoomScale="90" zoomScaleNormal="90" zoomScaleSheetLayoutView="80" zoomScalePageLayoutView="0" workbookViewId="0" topLeftCell="A1">
      <pane xSplit="4" ySplit="7" topLeftCell="G186" activePane="bottomRight" state="frozen"/>
      <selection pane="topLeft" activeCell="A1" sqref="A1"/>
      <selection pane="topRight" activeCell="K1" sqref="K1"/>
      <selection pane="bottomLeft" activeCell="A26" sqref="A26"/>
      <selection pane="bottomRight" activeCell="H191" sqref="H191"/>
    </sheetView>
  </sheetViews>
  <sheetFormatPr defaultColWidth="12.125" defaultRowHeight="12.75"/>
  <cols>
    <col min="1" max="1" width="7.75390625" style="4" hidden="1" customWidth="1"/>
    <col min="2" max="2" width="4.75390625" style="18" bestFit="1" customWidth="1"/>
    <col min="3" max="3" width="7.25390625" style="18" customWidth="1"/>
    <col min="4" max="4" width="43.375" style="4" customWidth="1"/>
    <col min="5" max="6" width="17.25390625" style="4" hidden="1" customWidth="1"/>
    <col min="7" max="7" width="16.625" style="4" customWidth="1"/>
    <col min="8" max="9" width="17.25390625" style="4" customWidth="1"/>
    <col min="10" max="11" width="16.625" style="4" customWidth="1"/>
    <col min="12" max="16384" width="12.125" style="4" customWidth="1"/>
  </cols>
  <sheetData>
    <row r="2" spans="2:9" s="24" customFormat="1" ht="15.75">
      <c r="B2" s="41"/>
      <c r="C2" s="76" t="s">
        <v>271</v>
      </c>
      <c r="D2" s="27"/>
      <c r="E2" s="28"/>
      <c r="F2" s="28"/>
      <c r="H2" s="27"/>
      <c r="I2" s="27"/>
    </row>
    <row r="3" spans="2:9" s="24" customFormat="1" ht="18">
      <c r="B3" s="41"/>
      <c r="C3" s="25"/>
      <c r="D3" s="27"/>
      <c r="E3" s="72"/>
      <c r="F3" s="73"/>
      <c r="H3" s="27"/>
      <c r="I3" s="27"/>
    </row>
    <row r="4" spans="2:11" s="24" customFormat="1" ht="15.75">
      <c r="B4" s="41"/>
      <c r="C4" s="25"/>
      <c r="D4" s="25"/>
      <c r="E4" s="29"/>
      <c r="F4" s="29"/>
      <c r="G4" s="4"/>
      <c r="H4" s="4"/>
      <c r="I4" s="4"/>
      <c r="J4" s="4"/>
      <c r="K4" s="4"/>
    </row>
    <row r="5" spans="1:11" s="18" customFormat="1" ht="36">
      <c r="A5" s="34" t="s">
        <v>84</v>
      </c>
      <c r="B5" s="32" t="s">
        <v>99</v>
      </c>
      <c r="C5" s="37" t="s">
        <v>88</v>
      </c>
      <c r="D5" s="3" t="s">
        <v>56</v>
      </c>
      <c r="E5" s="23" t="s">
        <v>116</v>
      </c>
      <c r="F5" s="23" t="s">
        <v>138</v>
      </c>
      <c r="G5" s="63" t="s">
        <v>74</v>
      </c>
      <c r="H5" s="23" t="s">
        <v>80</v>
      </c>
      <c r="I5" s="23" t="s">
        <v>75</v>
      </c>
      <c r="J5" s="23" t="s">
        <v>116</v>
      </c>
      <c r="K5" s="23" t="s">
        <v>138</v>
      </c>
    </row>
    <row r="6" spans="1:11" ht="12.75">
      <c r="A6" s="24"/>
      <c r="B6" s="42"/>
      <c r="C6" s="52"/>
      <c r="D6" s="52"/>
      <c r="E6" s="53"/>
      <c r="F6" s="53"/>
      <c r="G6" s="52" t="s">
        <v>32</v>
      </c>
      <c r="H6" s="52"/>
      <c r="I6" s="52"/>
      <c r="J6" s="52"/>
      <c r="K6" s="52"/>
    </row>
    <row r="7" spans="1:11" s="5" customFormat="1" ht="30" customHeight="1" thickBot="1">
      <c r="A7" s="35" t="s">
        <v>77</v>
      </c>
      <c r="B7" s="43"/>
      <c r="C7" s="38" t="s">
        <v>89</v>
      </c>
      <c r="D7" s="1" t="s">
        <v>112</v>
      </c>
      <c r="E7" s="65" t="e">
        <f aca="true" t="shared" si="0" ref="E7:K7">E9+E19+E128+E132+E145+E15</f>
        <v>#REF!</v>
      </c>
      <c r="F7" s="65" t="e">
        <f t="shared" si="0"/>
        <v>#REF!</v>
      </c>
      <c r="G7" s="65">
        <f t="shared" si="0"/>
        <v>6128749.96</v>
      </c>
      <c r="H7" s="65">
        <f t="shared" si="0"/>
        <v>3847704.9400000004</v>
      </c>
      <c r="I7" s="65">
        <f t="shared" si="0"/>
        <v>2281045.0199999996</v>
      </c>
      <c r="J7" s="65">
        <f t="shared" si="0"/>
        <v>5277520</v>
      </c>
      <c r="K7" s="65">
        <f t="shared" si="0"/>
        <v>5320620</v>
      </c>
    </row>
    <row r="8" spans="1:11" s="9" customFormat="1" ht="12.75" hidden="1">
      <c r="A8" s="36" t="s">
        <v>94</v>
      </c>
      <c r="B8" s="3"/>
      <c r="C8" s="39" t="s">
        <v>90</v>
      </c>
      <c r="D8" s="31" t="s">
        <v>92</v>
      </c>
      <c r="E8" s="79" t="e">
        <f aca="true" t="shared" si="1" ref="E8:K8">E9+E19+E128+E132+E15</f>
        <v>#REF!</v>
      </c>
      <c r="F8" s="79" t="e">
        <f t="shared" si="1"/>
        <v>#REF!</v>
      </c>
      <c r="G8" s="79">
        <f t="shared" si="1"/>
        <v>6128749.96</v>
      </c>
      <c r="H8" s="79">
        <f t="shared" si="1"/>
        <v>3847704.9400000004</v>
      </c>
      <c r="I8" s="79">
        <f t="shared" si="1"/>
        <v>2281045.0199999996</v>
      </c>
      <c r="J8" s="79">
        <f t="shared" si="1"/>
        <v>5277520</v>
      </c>
      <c r="K8" s="79">
        <f t="shared" si="1"/>
        <v>5320620</v>
      </c>
    </row>
    <row r="9" spans="2:11" ht="12.75">
      <c r="B9" s="3"/>
      <c r="C9" s="47"/>
      <c r="D9" s="22" t="s">
        <v>64</v>
      </c>
      <c r="E9" s="81" t="e">
        <f>SUM(E10:E14)</f>
        <v>#REF!</v>
      </c>
      <c r="F9" s="81" t="e">
        <f>SUM(F10:F14)</f>
        <v>#REF!</v>
      </c>
      <c r="G9" s="81">
        <f>SUM(G10:G14)</f>
        <v>2382720</v>
      </c>
      <c r="H9" s="81">
        <f>SUM(H10:H14)</f>
        <v>1479289.0200000003</v>
      </c>
      <c r="I9" s="81">
        <f aca="true" t="shared" si="2" ref="I9:I14">G9-H9</f>
        <v>903430.9799999997</v>
      </c>
      <c r="J9" s="81">
        <f>SUM(J10:J14)</f>
        <v>2539720</v>
      </c>
      <c r="K9" s="81">
        <f>SUM(K10:K14)</f>
        <v>2539720</v>
      </c>
    </row>
    <row r="10" spans="2:11" ht="12.75">
      <c r="B10" s="3">
        <v>111</v>
      </c>
      <c r="C10" s="48">
        <v>211</v>
      </c>
      <c r="D10" s="6" t="s">
        <v>86</v>
      </c>
      <c r="E10" s="66" t="e">
        <f>#REF!+#REF!+#REF!+#REF!+#REF!+#REF!+#REF!+#REF!</f>
        <v>#REF!</v>
      </c>
      <c r="F10" s="66" t="e">
        <f>#REF!+#REF!+#REF!+#REF!+#REF!+#REF!+#REF!+#REF!</f>
        <v>#REF!</v>
      </c>
      <c r="G10" s="66">
        <v>1811141.19</v>
      </c>
      <c r="H10" s="66">
        <v>1137446.62</v>
      </c>
      <c r="I10" s="66">
        <f t="shared" si="2"/>
        <v>673694.5699999998</v>
      </c>
      <c r="J10" s="66">
        <v>1950000</v>
      </c>
      <c r="K10" s="66">
        <v>1950000</v>
      </c>
    </row>
    <row r="11" spans="2:11" s="9" customFormat="1" ht="12.75">
      <c r="B11" s="3">
        <v>111</v>
      </c>
      <c r="C11" s="61">
        <v>266</v>
      </c>
      <c r="D11" s="6" t="s">
        <v>196</v>
      </c>
      <c r="E11" s="69" t="e">
        <f>#REF!+#REF!+#REF!+#REF!+#REF!+#REF!+#REF!+#REF!</f>
        <v>#REF!</v>
      </c>
      <c r="F11" s="69" t="e">
        <f>#REF!+#REF!+#REF!+#REF!+#REF!+#REF!+#REF!+#REF!</f>
        <v>#REF!</v>
      </c>
      <c r="G11" s="69">
        <v>38858.81</v>
      </c>
      <c r="H11" s="69">
        <v>38858.81</v>
      </c>
      <c r="I11" s="69">
        <f t="shared" si="2"/>
        <v>0</v>
      </c>
      <c r="J11" s="69"/>
      <c r="K11" s="69"/>
    </row>
    <row r="12" spans="2:11" s="9" customFormat="1" ht="12.75">
      <c r="B12" s="3">
        <v>112</v>
      </c>
      <c r="C12" s="61">
        <v>226</v>
      </c>
      <c r="D12" s="6" t="s">
        <v>160</v>
      </c>
      <c r="E12" s="69" t="e">
        <f>#REF!+#REF!+#REF!+#REF!+#REF!+#REF!+#REF!+#REF!</f>
        <v>#REF!</v>
      </c>
      <c r="F12" s="69" t="e">
        <f>#REF!+#REF!+#REF!+#REF!+#REF!+#REF!+#REF!+#REF!</f>
        <v>#REF!</v>
      </c>
      <c r="G12" s="69"/>
      <c r="H12" s="69"/>
      <c r="I12" s="69">
        <f t="shared" si="2"/>
        <v>0</v>
      </c>
      <c r="J12" s="69"/>
      <c r="K12" s="69"/>
    </row>
    <row r="13" spans="2:11" ht="12.75">
      <c r="B13" s="3">
        <v>112</v>
      </c>
      <c r="C13" s="54">
        <v>266</v>
      </c>
      <c r="D13" s="6" t="s">
        <v>159</v>
      </c>
      <c r="E13" s="66" t="e">
        <f>#REF!+#REF!+#REF!+#REF!+#REF!+#REF!+#REF!+#REF!</f>
        <v>#REF!</v>
      </c>
      <c r="F13" s="66" t="e">
        <f>#REF!+#REF!+#REF!+#REF!+#REF!+#REF!+#REF!+#REF!</f>
        <v>#REF!</v>
      </c>
      <c r="G13" s="66">
        <v>720</v>
      </c>
      <c r="H13" s="66"/>
      <c r="I13" s="66">
        <f t="shared" si="2"/>
        <v>720</v>
      </c>
      <c r="J13" s="66">
        <v>720</v>
      </c>
      <c r="K13" s="66">
        <v>720</v>
      </c>
    </row>
    <row r="14" spans="2:11" ht="12.75">
      <c r="B14" s="3">
        <v>119</v>
      </c>
      <c r="C14" s="48">
        <v>213</v>
      </c>
      <c r="D14" s="6" t="s">
        <v>1</v>
      </c>
      <c r="E14" s="66" t="e">
        <f>#REF!+#REF!+#REF!+#REF!+#REF!+#REF!+#REF!+#REF!</f>
        <v>#REF!</v>
      </c>
      <c r="F14" s="66" t="e">
        <f>#REF!+#REF!+#REF!+#REF!+#REF!+#REF!+#REF!+#REF!</f>
        <v>#REF!</v>
      </c>
      <c r="G14" s="66">
        <v>532000</v>
      </c>
      <c r="H14" s="66">
        <v>302983.59</v>
      </c>
      <c r="I14" s="66">
        <f t="shared" si="2"/>
        <v>229016.40999999997</v>
      </c>
      <c r="J14" s="66">
        <v>589000</v>
      </c>
      <c r="K14" s="66">
        <v>589000</v>
      </c>
    </row>
    <row r="15" spans="2:11" s="9" customFormat="1" ht="12.75">
      <c r="B15" s="3"/>
      <c r="C15" s="47"/>
      <c r="D15" s="22" t="s">
        <v>219</v>
      </c>
      <c r="E15" s="81" t="e">
        <f aca="true" t="shared" si="3" ref="E15:K15">E16</f>
        <v>#REF!</v>
      </c>
      <c r="F15" s="81" t="e">
        <f t="shared" si="3"/>
        <v>#REF!</v>
      </c>
      <c r="G15" s="81">
        <f t="shared" si="3"/>
        <v>70849.96</v>
      </c>
      <c r="H15" s="81">
        <f t="shared" si="3"/>
        <v>18852.9</v>
      </c>
      <c r="I15" s="81">
        <f>G15-H15</f>
        <v>51997.060000000005</v>
      </c>
      <c r="J15" s="81">
        <f t="shared" si="3"/>
        <v>0</v>
      </c>
      <c r="K15" s="81">
        <f t="shared" si="3"/>
        <v>0</v>
      </c>
    </row>
    <row r="16" spans="2:11" s="9" customFormat="1" ht="38.25">
      <c r="B16" s="3">
        <v>321</v>
      </c>
      <c r="C16" s="59">
        <v>264</v>
      </c>
      <c r="D16" s="58" t="s">
        <v>217</v>
      </c>
      <c r="E16" s="83" t="e">
        <f>#REF!+#REF!+#REF!+#REF!+#REF!+#REF!+#REF!+#REF!</f>
        <v>#REF!</v>
      </c>
      <c r="F16" s="83" t="e">
        <f>#REF!+#REF!+#REF!+#REF!+#REF!+#REF!+#REF!+#REF!</f>
        <v>#REF!</v>
      </c>
      <c r="G16" s="83">
        <f>SUM(G17:G18)</f>
        <v>70849.96</v>
      </c>
      <c r="H16" s="83">
        <f>SUM(H17:H18)</f>
        <v>18852.9</v>
      </c>
      <c r="I16" s="83">
        <f>G16-H16</f>
        <v>51997.060000000005</v>
      </c>
      <c r="J16" s="83">
        <f>SUM(J17:J18)</f>
        <v>0</v>
      </c>
      <c r="K16" s="83">
        <f>SUM(K17:K18)</f>
        <v>0</v>
      </c>
    </row>
    <row r="17" spans="2:11" ht="12.75" customHeight="1">
      <c r="B17" s="3"/>
      <c r="C17" s="37"/>
      <c r="D17" s="11" t="s">
        <v>218</v>
      </c>
      <c r="E17" s="66" t="e">
        <f>#REF!+#REF!+#REF!+#REF!+#REF!+#REF!+#REF!+#REF!</f>
        <v>#REF!</v>
      </c>
      <c r="F17" s="66" t="e">
        <f>#REF!+#REF!+#REF!+#REF!+#REF!+#REF!+#REF!+#REF!</f>
        <v>#REF!</v>
      </c>
      <c r="G17" s="68">
        <v>70849.96</v>
      </c>
      <c r="H17" s="68">
        <v>18852.9</v>
      </c>
      <c r="I17" s="68">
        <f>G17-H17</f>
        <v>51997.060000000005</v>
      </c>
      <c r="J17" s="68"/>
      <c r="K17" s="68"/>
    </row>
    <row r="18" spans="2:11" ht="12.75" customHeight="1">
      <c r="B18" s="3"/>
      <c r="C18" s="37"/>
      <c r="D18" s="11"/>
      <c r="E18" s="66" t="e">
        <f>#REF!+#REF!+#REF!+#REF!+#REF!+#REF!+#REF!+#REF!</f>
        <v>#REF!</v>
      </c>
      <c r="F18" s="66" t="e">
        <f>#REF!+#REF!+#REF!+#REF!+#REF!+#REF!+#REF!+#REF!</f>
        <v>#REF!</v>
      </c>
      <c r="G18" s="68"/>
      <c r="H18" s="68"/>
      <c r="I18" s="68">
        <f>G18-H18</f>
        <v>0</v>
      </c>
      <c r="J18" s="68"/>
      <c r="K18" s="68"/>
    </row>
    <row r="19" spans="2:11" ht="12.75">
      <c r="B19" s="3">
        <v>244</v>
      </c>
      <c r="C19" s="47"/>
      <c r="D19" s="22" t="s">
        <v>65</v>
      </c>
      <c r="E19" s="81" t="e">
        <f aca="true" t="shared" si="4" ref="E19:K19">E20+E26+E27+E33+E55+E93+E82+E79+E76</f>
        <v>#REF!</v>
      </c>
      <c r="F19" s="81" t="e">
        <f t="shared" si="4"/>
        <v>#REF!</v>
      </c>
      <c r="G19" s="81">
        <f t="shared" si="4"/>
        <v>3458479.9999999995</v>
      </c>
      <c r="H19" s="81">
        <f t="shared" si="4"/>
        <v>2254505.59</v>
      </c>
      <c r="I19" s="81">
        <f t="shared" si="4"/>
        <v>1203974.4100000001</v>
      </c>
      <c r="J19" s="81">
        <f t="shared" si="4"/>
        <v>2521100</v>
      </c>
      <c r="K19" s="81">
        <f t="shared" si="4"/>
        <v>2564200</v>
      </c>
    </row>
    <row r="20" spans="2:11" s="9" customFormat="1" ht="12.75">
      <c r="B20" s="3"/>
      <c r="C20" s="48">
        <v>221</v>
      </c>
      <c r="D20" s="8" t="s">
        <v>2</v>
      </c>
      <c r="E20" s="66" t="e">
        <f>#REF!+#REF!+#REF!+#REF!+#REF!+#REF!+#REF!+#REF!</f>
        <v>#REF!</v>
      </c>
      <c r="F20" s="66" t="e">
        <f>#REF!+#REF!+#REF!+#REF!+#REF!+#REF!+#REF!+#REF!</f>
        <v>#REF!</v>
      </c>
      <c r="G20" s="66">
        <f>SUM(G21:G25)</f>
        <v>16600</v>
      </c>
      <c r="H20" s="66">
        <f>SUM(H21:H25)</f>
        <v>7817.04</v>
      </c>
      <c r="I20" s="66">
        <f aca="true" t="shared" si="5" ref="I20:I47">G20-H20</f>
        <v>8782.96</v>
      </c>
      <c r="J20" s="66">
        <f>SUM(J21:J25)</f>
        <v>16600</v>
      </c>
      <c r="K20" s="66">
        <f>SUM(K21:K25)</f>
        <v>16600</v>
      </c>
    </row>
    <row r="21" spans="2:11" ht="12.75">
      <c r="B21" s="3"/>
      <c r="C21" s="49"/>
      <c r="D21" s="7" t="s">
        <v>42</v>
      </c>
      <c r="E21" s="66" t="e">
        <f>#REF!+#REF!+#REF!+#REF!+#REF!+#REF!+#REF!+#REF!</f>
        <v>#REF!</v>
      </c>
      <c r="F21" s="66" t="e">
        <f>#REF!+#REF!+#REF!+#REF!+#REF!+#REF!+#REF!+#REF!</f>
        <v>#REF!</v>
      </c>
      <c r="G21" s="67">
        <v>10600</v>
      </c>
      <c r="H21" s="67">
        <f>186+4631.04</f>
        <v>4817.04</v>
      </c>
      <c r="I21" s="67">
        <f t="shared" si="5"/>
        <v>5782.96</v>
      </c>
      <c r="J21" s="67">
        <v>10600</v>
      </c>
      <c r="K21" s="67">
        <v>10600</v>
      </c>
    </row>
    <row r="22" spans="2:11" ht="12.75">
      <c r="B22" s="3"/>
      <c r="C22" s="37"/>
      <c r="D22" s="11" t="s">
        <v>40</v>
      </c>
      <c r="E22" s="66" t="e">
        <f>#REF!+#REF!+#REF!+#REF!+#REF!+#REF!+#REF!+#REF!</f>
        <v>#REF!</v>
      </c>
      <c r="F22" s="66" t="e">
        <f>#REF!+#REF!+#REF!+#REF!+#REF!+#REF!+#REF!+#REF!</f>
        <v>#REF!</v>
      </c>
      <c r="G22" s="67"/>
      <c r="H22" s="67"/>
      <c r="I22" s="67">
        <f t="shared" si="5"/>
        <v>0</v>
      </c>
      <c r="J22" s="67"/>
      <c r="K22" s="67"/>
    </row>
    <row r="23" spans="2:11" ht="12.75">
      <c r="B23" s="3"/>
      <c r="C23" s="37"/>
      <c r="D23" s="11" t="s">
        <v>43</v>
      </c>
      <c r="E23" s="66" t="e">
        <f>#REF!+#REF!+#REF!+#REF!+#REF!+#REF!+#REF!+#REF!</f>
        <v>#REF!</v>
      </c>
      <c r="F23" s="66" t="e">
        <f>#REF!+#REF!+#REF!+#REF!+#REF!+#REF!+#REF!+#REF!</f>
        <v>#REF!</v>
      </c>
      <c r="G23" s="67"/>
      <c r="H23" s="67"/>
      <c r="I23" s="67">
        <f t="shared" si="5"/>
        <v>0</v>
      </c>
      <c r="J23" s="67"/>
      <c r="K23" s="67"/>
    </row>
    <row r="24" spans="2:11" ht="12.75">
      <c r="B24" s="3"/>
      <c r="C24" s="49"/>
      <c r="D24" s="7" t="s">
        <v>44</v>
      </c>
      <c r="E24" s="66" t="e">
        <f>#REF!+#REF!+#REF!+#REF!+#REF!+#REF!+#REF!+#REF!</f>
        <v>#REF!</v>
      </c>
      <c r="F24" s="66" t="e">
        <f>#REF!+#REF!+#REF!+#REF!+#REF!+#REF!+#REF!+#REF!</f>
        <v>#REF!</v>
      </c>
      <c r="G24" s="67">
        <v>6000</v>
      </c>
      <c r="H24" s="67">
        <v>3000</v>
      </c>
      <c r="I24" s="67">
        <f t="shared" si="5"/>
        <v>3000</v>
      </c>
      <c r="J24" s="67">
        <v>6000</v>
      </c>
      <c r="K24" s="67">
        <v>6000</v>
      </c>
    </row>
    <row r="25" spans="2:11" ht="12.75">
      <c r="B25" s="3"/>
      <c r="C25" s="37"/>
      <c r="D25" s="11" t="s">
        <v>161</v>
      </c>
      <c r="E25" s="66" t="e">
        <f>#REF!+#REF!+#REF!+#REF!+#REF!+#REF!+#REF!+#REF!</f>
        <v>#REF!</v>
      </c>
      <c r="F25" s="66" t="e">
        <f>#REF!+#REF!+#REF!+#REF!+#REF!+#REF!+#REF!+#REF!</f>
        <v>#REF!</v>
      </c>
      <c r="G25" s="67"/>
      <c r="H25" s="67"/>
      <c r="I25" s="67">
        <f t="shared" si="5"/>
        <v>0</v>
      </c>
      <c r="J25" s="67"/>
      <c r="K25" s="67"/>
    </row>
    <row r="26" spans="2:11" s="9" customFormat="1" ht="12.75" customHeight="1">
      <c r="B26" s="3"/>
      <c r="C26" s="48">
        <v>222</v>
      </c>
      <c r="D26" s="8" t="s">
        <v>3</v>
      </c>
      <c r="E26" s="66" t="e">
        <f>#REF!+#REF!+#REF!+#REF!+#REF!+#REF!+#REF!+#REF!</f>
        <v>#REF!</v>
      </c>
      <c r="F26" s="66" t="e">
        <f>#REF!+#REF!+#REF!+#REF!+#REF!+#REF!+#REF!+#REF!</f>
        <v>#REF!</v>
      </c>
      <c r="G26" s="66">
        <v>0</v>
      </c>
      <c r="H26" s="66">
        <v>0</v>
      </c>
      <c r="I26" s="66">
        <f t="shared" si="5"/>
        <v>0</v>
      </c>
      <c r="J26" s="66">
        <v>0</v>
      </c>
      <c r="K26" s="66">
        <v>0</v>
      </c>
    </row>
    <row r="27" spans="2:11" s="10" customFormat="1" ht="12.75">
      <c r="B27" s="44"/>
      <c r="C27" s="48">
        <v>223</v>
      </c>
      <c r="D27" s="8" t="s">
        <v>4</v>
      </c>
      <c r="E27" s="66" t="e">
        <f>E28+E30+E31+E29+E32</f>
        <v>#REF!</v>
      </c>
      <c r="F27" s="66" t="e">
        <f>F28+F30+F31+F29+F32</f>
        <v>#REF!</v>
      </c>
      <c r="G27" s="66">
        <f>G28+G30+G31+G29+G32</f>
        <v>1027200</v>
      </c>
      <c r="H27" s="66">
        <f>H28+H30+H31+H29+H32</f>
        <v>644828.49</v>
      </c>
      <c r="I27" s="66">
        <f t="shared" si="5"/>
        <v>382371.51</v>
      </c>
      <c r="J27" s="66">
        <f>J28+J30+J31+J29+J32</f>
        <v>1058100</v>
      </c>
      <c r="K27" s="66">
        <f>K28+K30+K31+K29+K32</f>
        <v>1089800</v>
      </c>
    </row>
    <row r="28" spans="2:11" ht="12.75">
      <c r="B28" s="3"/>
      <c r="C28" s="46"/>
      <c r="D28" s="11" t="s">
        <v>5</v>
      </c>
      <c r="E28" s="66" t="e">
        <f>#REF!+#REF!+#REF!+#REF!+#REF!+#REF!+#REF!+#REF!</f>
        <v>#REF!</v>
      </c>
      <c r="F28" s="66" t="e">
        <f>#REF!+#REF!+#REF!+#REF!+#REF!+#REF!+#REF!+#REF!</f>
        <v>#REF!</v>
      </c>
      <c r="G28" s="67"/>
      <c r="H28" s="67"/>
      <c r="I28" s="67">
        <f t="shared" si="5"/>
        <v>0</v>
      </c>
      <c r="J28" s="67">
        <v>0</v>
      </c>
      <c r="K28" s="67">
        <v>0</v>
      </c>
    </row>
    <row r="29" spans="2:11" ht="12.75">
      <c r="B29" s="3"/>
      <c r="C29" s="46"/>
      <c r="D29" s="11" t="s">
        <v>8</v>
      </c>
      <c r="E29" s="66" t="e">
        <f>#REF!+#REF!+#REF!+#REF!+#REF!+#REF!+#REF!+#REF!</f>
        <v>#REF!</v>
      </c>
      <c r="F29" s="66" t="e">
        <f>#REF!+#REF!+#REF!+#REF!+#REF!+#REF!+#REF!+#REF!</f>
        <v>#REF!</v>
      </c>
      <c r="G29" s="67">
        <v>1002200</v>
      </c>
      <c r="H29" s="67">
        <v>624828.49</v>
      </c>
      <c r="I29" s="67">
        <f t="shared" si="5"/>
        <v>377371.51</v>
      </c>
      <c r="J29" s="67">
        <v>1032300</v>
      </c>
      <c r="K29" s="67">
        <v>1063200</v>
      </c>
    </row>
    <row r="30" spans="2:11" ht="12.75">
      <c r="B30" s="3"/>
      <c r="C30" s="37"/>
      <c r="D30" s="11" t="s">
        <v>6</v>
      </c>
      <c r="E30" s="66" t="e">
        <f>#REF!+#REF!+#REF!+#REF!+#REF!+#REF!+#REF!+#REF!</f>
        <v>#REF!</v>
      </c>
      <c r="F30" s="66" t="e">
        <f>#REF!+#REF!+#REF!+#REF!+#REF!+#REF!+#REF!+#REF!</f>
        <v>#REF!</v>
      </c>
      <c r="G30" s="67"/>
      <c r="H30" s="67"/>
      <c r="I30" s="67">
        <f t="shared" si="5"/>
        <v>0</v>
      </c>
      <c r="J30" s="67">
        <v>0</v>
      </c>
      <c r="K30" s="67">
        <v>0</v>
      </c>
    </row>
    <row r="31" spans="2:11" s="10" customFormat="1" ht="12.75">
      <c r="B31" s="44"/>
      <c r="C31" s="37"/>
      <c r="D31" s="11" t="s">
        <v>7</v>
      </c>
      <c r="E31" s="66" t="e">
        <f>#REF!+#REF!+#REF!+#REF!+#REF!+#REF!+#REF!+#REF!</f>
        <v>#REF!</v>
      </c>
      <c r="F31" s="66" t="e">
        <f>#REF!+#REF!+#REF!+#REF!+#REF!+#REF!+#REF!+#REF!</f>
        <v>#REF!</v>
      </c>
      <c r="G31" s="67"/>
      <c r="H31" s="67"/>
      <c r="I31" s="67">
        <f t="shared" si="5"/>
        <v>0</v>
      </c>
      <c r="J31" s="67">
        <v>0</v>
      </c>
      <c r="K31" s="67">
        <v>0</v>
      </c>
    </row>
    <row r="32" spans="2:11" ht="12.75">
      <c r="B32" s="3"/>
      <c r="C32" s="37"/>
      <c r="D32" s="11" t="s">
        <v>69</v>
      </c>
      <c r="E32" s="66" t="e">
        <f>#REF!+#REF!+#REF!+#REF!+#REF!+#REF!+#REF!+#REF!</f>
        <v>#REF!</v>
      </c>
      <c r="F32" s="66" t="e">
        <f>#REF!+#REF!+#REF!+#REF!+#REF!+#REF!+#REF!+#REF!</f>
        <v>#REF!</v>
      </c>
      <c r="G32" s="68">
        <v>25000</v>
      </c>
      <c r="H32" s="68">
        <v>20000</v>
      </c>
      <c r="I32" s="68">
        <f t="shared" si="5"/>
        <v>5000</v>
      </c>
      <c r="J32" s="67">
        <v>25800</v>
      </c>
      <c r="K32" s="67">
        <v>26600</v>
      </c>
    </row>
    <row r="33" spans="2:11" ht="12.75">
      <c r="B33" s="3"/>
      <c r="C33" s="48">
        <v>225</v>
      </c>
      <c r="D33" s="2" t="s">
        <v>24</v>
      </c>
      <c r="E33" s="66" t="e">
        <f>#REF!+#REF!+#REF!+#REF!+#REF!+#REF!+#REF!+#REF!</f>
        <v>#REF!</v>
      </c>
      <c r="F33" s="66" t="e">
        <f>#REF!+#REF!+#REF!+#REF!+#REF!+#REF!+#REF!+#REF!</f>
        <v>#REF!</v>
      </c>
      <c r="G33" s="66">
        <f>SUM(G34:G54)</f>
        <v>134639.18</v>
      </c>
      <c r="H33" s="66">
        <f>SUM(H34:H54)</f>
        <v>99621.88</v>
      </c>
      <c r="I33" s="66">
        <f t="shared" si="5"/>
        <v>35017.29999999999</v>
      </c>
      <c r="J33" s="66">
        <f>SUM(J34:J54)</f>
        <v>123800</v>
      </c>
      <c r="K33" s="66">
        <f>SUM(K34:K54)</f>
        <v>123800</v>
      </c>
    </row>
    <row r="34" spans="2:11" ht="12.75">
      <c r="B34" s="3"/>
      <c r="C34" s="37"/>
      <c r="D34" s="11" t="s">
        <v>9</v>
      </c>
      <c r="E34" s="66" t="e">
        <f>#REF!+#REF!+#REF!+#REF!+#REF!+#REF!+#REF!+#REF!</f>
        <v>#REF!</v>
      </c>
      <c r="F34" s="66" t="e">
        <f>#REF!+#REF!+#REF!+#REF!+#REF!+#REF!+#REF!+#REF!</f>
        <v>#REF!</v>
      </c>
      <c r="G34" s="67">
        <f>25900-1233.87</f>
        <v>24666.13</v>
      </c>
      <c r="H34" s="67">
        <v>11253.05</v>
      </c>
      <c r="I34" s="67">
        <f t="shared" si="5"/>
        <v>13413.080000000002</v>
      </c>
      <c r="J34" s="67">
        <v>25900</v>
      </c>
      <c r="K34" s="67">
        <v>25900</v>
      </c>
    </row>
    <row r="35" spans="2:11" ht="25.5">
      <c r="B35" s="3"/>
      <c r="C35" s="37"/>
      <c r="D35" s="11" t="s">
        <v>140</v>
      </c>
      <c r="E35" s="66" t="e">
        <f>#REF!+#REF!+#REF!+#REF!+#REF!+#REF!+#REF!+#REF!</f>
        <v>#REF!</v>
      </c>
      <c r="F35" s="66" t="e">
        <f>#REF!+#REF!+#REF!+#REF!+#REF!+#REF!+#REF!+#REF!</f>
        <v>#REF!</v>
      </c>
      <c r="G35" s="67">
        <v>32400</v>
      </c>
      <c r="H35" s="67">
        <f>2700+18900</f>
        <v>21600</v>
      </c>
      <c r="I35" s="67">
        <f t="shared" si="5"/>
        <v>10800</v>
      </c>
      <c r="J35" s="67">
        <v>32400</v>
      </c>
      <c r="K35" s="67">
        <v>32400</v>
      </c>
    </row>
    <row r="36" spans="2:11" ht="12.75">
      <c r="B36" s="3"/>
      <c r="C36" s="37"/>
      <c r="D36" s="11" t="s">
        <v>141</v>
      </c>
      <c r="E36" s="66" t="e">
        <f>#REF!+#REF!+#REF!+#REF!+#REF!+#REF!+#REF!+#REF!</f>
        <v>#REF!</v>
      </c>
      <c r="F36" s="66" t="e">
        <f>#REF!+#REF!+#REF!+#REF!+#REF!+#REF!+#REF!+#REF!</f>
        <v>#REF!</v>
      </c>
      <c r="G36" s="67">
        <v>18000</v>
      </c>
      <c r="H36" s="67">
        <f>10500+1500</f>
        <v>12000</v>
      </c>
      <c r="I36" s="67">
        <f t="shared" si="5"/>
        <v>6000</v>
      </c>
      <c r="J36" s="67">
        <v>18000</v>
      </c>
      <c r="K36" s="67">
        <v>18000</v>
      </c>
    </row>
    <row r="37" spans="2:11" ht="24.75" customHeight="1">
      <c r="B37" s="3"/>
      <c r="C37" s="37"/>
      <c r="D37" s="11" t="s">
        <v>139</v>
      </c>
      <c r="E37" s="66" t="e">
        <f>#REF!+#REF!+#REF!+#REF!+#REF!+#REF!+#REF!+#REF!</f>
        <v>#REF!</v>
      </c>
      <c r="F37" s="66" t="e">
        <f>#REF!+#REF!+#REF!+#REF!+#REF!+#REF!+#REF!+#REF!</f>
        <v>#REF!</v>
      </c>
      <c r="G37" s="67"/>
      <c r="H37" s="67"/>
      <c r="I37" s="67">
        <f t="shared" si="5"/>
        <v>0</v>
      </c>
      <c r="J37" s="67"/>
      <c r="K37" s="67"/>
    </row>
    <row r="38" spans="2:11" ht="12.75">
      <c r="B38" s="3"/>
      <c r="C38" s="37"/>
      <c r="D38" s="20" t="s">
        <v>45</v>
      </c>
      <c r="E38" s="66" t="e">
        <f>#REF!+#REF!+#REF!+#REF!+#REF!+#REF!+#REF!+#REF!</f>
        <v>#REF!</v>
      </c>
      <c r="F38" s="66" t="e">
        <f>#REF!+#REF!+#REF!+#REF!+#REF!+#REF!+#REF!+#REF!</f>
        <v>#REF!</v>
      </c>
      <c r="G38" s="67"/>
      <c r="H38" s="67"/>
      <c r="I38" s="67">
        <f t="shared" si="5"/>
        <v>0</v>
      </c>
      <c r="J38" s="67"/>
      <c r="K38" s="67"/>
    </row>
    <row r="39" spans="2:11" ht="12.75">
      <c r="B39" s="3"/>
      <c r="C39" s="37"/>
      <c r="D39" s="11" t="s">
        <v>144</v>
      </c>
      <c r="E39" s="66" t="e">
        <f>#REF!+#REF!+#REF!+#REF!+#REF!+#REF!+#REF!+#REF!</f>
        <v>#REF!</v>
      </c>
      <c r="F39" s="66" t="e">
        <f>#REF!+#REF!+#REF!+#REF!+#REF!+#REF!+#REF!+#REF!</f>
        <v>#REF!</v>
      </c>
      <c r="G39" s="67">
        <v>19000</v>
      </c>
      <c r="H39" s="67">
        <f>15806.91+2258.13</f>
        <v>18065.04</v>
      </c>
      <c r="I39" s="67">
        <f t="shared" si="5"/>
        <v>934.9599999999991</v>
      </c>
      <c r="J39" s="67">
        <v>19000</v>
      </c>
      <c r="K39" s="67">
        <v>19000</v>
      </c>
    </row>
    <row r="40" spans="2:11" ht="12.75">
      <c r="B40" s="3"/>
      <c r="C40" s="37"/>
      <c r="D40" s="11" t="s">
        <v>10</v>
      </c>
      <c r="E40" s="66" t="e">
        <f>#REF!+#REF!+#REF!+#REF!+#REF!+#REF!+#REF!+#REF!</f>
        <v>#REF!</v>
      </c>
      <c r="F40" s="66" t="e">
        <f>#REF!+#REF!+#REF!+#REF!+#REF!+#REF!+#REF!+#REF!</f>
        <v>#REF!</v>
      </c>
      <c r="G40" s="67">
        <v>3869.26</v>
      </c>
      <c r="H40" s="67"/>
      <c r="I40" s="67">
        <f t="shared" si="5"/>
        <v>3869.26</v>
      </c>
      <c r="J40" s="67">
        <v>4300</v>
      </c>
      <c r="K40" s="67">
        <v>4300</v>
      </c>
    </row>
    <row r="41" spans="2:11" ht="12.75">
      <c r="B41" s="3"/>
      <c r="C41" s="37"/>
      <c r="D41" s="11" t="s">
        <v>11</v>
      </c>
      <c r="E41" s="66" t="e">
        <f>#REF!+#REF!+#REF!+#REF!+#REF!+#REF!+#REF!+#REF!</f>
        <v>#REF!</v>
      </c>
      <c r="F41" s="66" t="e">
        <f>#REF!+#REF!+#REF!+#REF!+#REF!+#REF!+#REF!+#REF!</f>
        <v>#REF!</v>
      </c>
      <c r="G41" s="67"/>
      <c r="H41" s="67"/>
      <c r="I41" s="67">
        <f t="shared" si="5"/>
        <v>0</v>
      </c>
      <c r="J41" s="67"/>
      <c r="K41" s="67"/>
    </row>
    <row r="42" spans="2:11" ht="12.75">
      <c r="B42" s="3"/>
      <c r="C42" s="37"/>
      <c r="D42" s="20" t="s">
        <v>46</v>
      </c>
      <c r="E42" s="66" t="e">
        <f>#REF!+#REF!+#REF!+#REF!+#REF!+#REF!+#REF!+#REF!</f>
        <v>#REF!</v>
      </c>
      <c r="F42" s="66" t="e">
        <f>#REF!+#REF!+#REF!+#REF!+#REF!+#REF!+#REF!+#REF!</f>
        <v>#REF!</v>
      </c>
      <c r="G42" s="67"/>
      <c r="H42" s="67"/>
      <c r="I42" s="67">
        <f t="shared" si="5"/>
        <v>0</v>
      </c>
      <c r="J42" s="67"/>
      <c r="K42" s="67"/>
    </row>
    <row r="43" spans="2:11" ht="12.75">
      <c r="B43" s="3"/>
      <c r="C43" s="37"/>
      <c r="D43" s="11" t="s">
        <v>142</v>
      </c>
      <c r="E43" s="66" t="e">
        <f>#REF!+#REF!+#REF!+#REF!+#REF!+#REF!+#REF!+#REF!</f>
        <v>#REF!</v>
      </c>
      <c r="F43" s="66" t="e">
        <f>#REF!+#REF!+#REF!+#REF!+#REF!+#REF!+#REF!+#REF!</f>
        <v>#REF!</v>
      </c>
      <c r="G43" s="67"/>
      <c r="H43" s="67"/>
      <c r="I43" s="67">
        <f t="shared" si="5"/>
        <v>0</v>
      </c>
      <c r="J43" s="67"/>
      <c r="K43" s="67"/>
    </row>
    <row r="44" spans="2:11" ht="12.75">
      <c r="B44" s="3"/>
      <c r="C44" s="37"/>
      <c r="D44" s="11" t="s">
        <v>47</v>
      </c>
      <c r="E44" s="66" t="e">
        <f>#REF!+#REF!+#REF!+#REF!+#REF!+#REF!+#REF!+#REF!</f>
        <v>#REF!</v>
      </c>
      <c r="F44" s="66" t="e">
        <f>#REF!+#REF!+#REF!+#REF!+#REF!+#REF!+#REF!+#REF!</f>
        <v>#REF!</v>
      </c>
      <c r="G44" s="67"/>
      <c r="H44" s="67"/>
      <c r="I44" s="67">
        <f t="shared" si="5"/>
        <v>0</v>
      </c>
      <c r="J44" s="67">
        <v>10000</v>
      </c>
      <c r="K44" s="67">
        <v>10000</v>
      </c>
    </row>
    <row r="45" spans="2:11" ht="12.75">
      <c r="B45" s="3"/>
      <c r="C45" s="37"/>
      <c r="D45" s="11" t="s">
        <v>48</v>
      </c>
      <c r="E45" s="66" t="e">
        <f>#REF!+#REF!+#REF!+#REF!+#REF!+#REF!+#REF!+#REF!</f>
        <v>#REF!</v>
      </c>
      <c r="F45" s="66" t="e">
        <f>#REF!+#REF!+#REF!+#REF!+#REF!+#REF!+#REF!+#REF!</f>
        <v>#REF!</v>
      </c>
      <c r="G45" s="67">
        <v>10730.74</v>
      </c>
      <c r="H45" s="67">
        <v>10730.74</v>
      </c>
      <c r="I45" s="67">
        <f t="shared" si="5"/>
        <v>0</v>
      </c>
      <c r="J45" s="67">
        <v>10300</v>
      </c>
      <c r="K45" s="67">
        <v>10300</v>
      </c>
    </row>
    <row r="46" spans="2:11" ht="12.75">
      <c r="B46" s="3"/>
      <c r="C46" s="37"/>
      <c r="D46" s="11" t="s">
        <v>27</v>
      </c>
      <c r="E46" s="66" t="e">
        <f>#REF!+#REF!+#REF!+#REF!+#REF!+#REF!+#REF!+#REF!</f>
        <v>#REF!</v>
      </c>
      <c r="F46" s="66" t="e">
        <f>#REF!+#REF!+#REF!+#REF!+#REF!+#REF!+#REF!+#REF!</f>
        <v>#REF!</v>
      </c>
      <c r="G46" s="67">
        <v>5133.87</v>
      </c>
      <c r="H46" s="67">
        <f>3593.71+1540.16</f>
        <v>5133.87</v>
      </c>
      <c r="I46" s="67">
        <f t="shared" si="5"/>
        <v>0</v>
      </c>
      <c r="J46" s="67">
        <v>1600</v>
      </c>
      <c r="K46" s="67">
        <v>1600</v>
      </c>
    </row>
    <row r="47" spans="2:11" ht="12.75">
      <c r="B47" s="3"/>
      <c r="C47" s="37"/>
      <c r="D47" s="11" t="s">
        <v>113</v>
      </c>
      <c r="E47" s="66" t="e">
        <f>#REF!+#REF!+#REF!+#REF!+#REF!+#REF!+#REF!+#REF!</f>
        <v>#REF!</v>
      </c>
      <c r="F47" s="66" t="e">
        <f>#REF!+#REF!+#REF!+#REF!+#REF!+#REF!+#REF!+#REF!</f>
        <v>#REF!</v>
      </c>
      <c r="G47" s="67"/>
      <c r="H47" s="67"/>
      <c r="I47" s="67">
        <f t="shared" si="5"/>
        <v>0</v>
      </c>
      <c r="J47" s="67">
        <v>800</v>
      </c>
      <c r="K47" s="67">
        <v>800</v>
      </c>
    </row>
    <row r="48" spans="2:11" ht="12.75">
      <c r="B48" s="3"/>
      <c r="C48" s="37"/>
      <c r="D48" s="11" t="s">
        <v>137</v>
      </c>
      <c r="E48" s="66" t="e">
        <f>#REF!+#REF!+#REF!+#REF!+#REF!+#REF!+#REF!+#REF!</f>
        <v>#REF!</v>
      </c>
      <c r="F48" s="66" t="e">
        <f>#REF!+#REF!+#REF!+#REF!+#REF!+#REF!+#REF!+#REF!</f>
        <v>#REF!</v>
      </c>
      <c r="G48" s="67"/>
      <c r="H48" s="67"/>
      <c r="I48" s="67">
        <f>G48-H48</f>
        <v>0</v>
      </c>
      <c r="J48" s="67">
        <v>1500</v>
      </c>
      <c r="K48" s="67">
        <v>1500</v>
      </c>
    </row>
    <row r="49" spans="2:11" ht="25.5" customHeight="1">
      <c r="B49" s="3"/>
      <c r="C49" s="37"/>
      <c r="D49" s="33" t="s">
        <v>72</v>
      </c>
      <c r="E49" s="66" t="e">
        <f>#REF!+#REF!+#REF!+#REF!+#REF!+#REF!+#REF!+#REF!</f>
        <v>#REF!</v>
      </c>
      <c r="F49" s="66" t="e">
        <f>#REF!+#REF!+#REF!+#REF!+#REF!+#REF!+#REF!+#REF!</f>
        <v>#REF!</v>
      </c>
      <c r="G49" s="67"/>
      <c r="H49" s="67"/>
      <c r="I49" s="67">
        <f aca="true" t="shared" si="6" ref="I49:I57">G49-H49</f>
        <v>0</v>
      </c>
      <c r="J49" s="67"/>
      <c r="K49" s="67"/>
    </row>
    <row r="50" spans="2:11" ht="25.5" customHeight="1">
      <c r="B50" s="3"/>
      <c r="C50" s="37"/>
      <c r="D50" s="11" t="s">
        <v>71</v>
      </c>
      <c r="E50" s="66" t="e">
        <f>#REF!+#REF!+#REF!+#REF!+#REF!+#REF!+#REF!+#REF!</f>
        <v>#REF!</v>
      </c>
      <c r="F50" s="66" t="e">
        <f>#REF!+#REF!+#REF!+#REF!+#REF!+#REF!+#REF!+#REF!</f>
        <v>#REF!</v>
      </c>
      <c r="G50" s="68"/>
      <c r="H50" s="68"/>
      <c r="I50" s="68">
        <f t="shared" si="6"/>
        <v>0</v>
      </c>
      <c r="J50" s="68"/>
      <c r="K50" s="68"/>
    </row>
    <row r="51" spans="2:11" ht="12.75" customHeight="1">
      <c r="B51" s="3"/>
      <c r="C51" s="37"/>
      <c r="D51" s="11" t="s">
        <v>193</v>
      </c>
      <c r="E51" s="66" t="e">
        <f>#REF!+#REF!+#REF!+#REF!+#REF!+#REF!+#REF!+#REF!</f>
        <v>#REF!</v>
      </c>
      <c r="F51" s="66" t="e">
        <f>#REF!+#REF!+#REF!+#REF!+#REF!+#REF!+#REF!+#REF!</f>
        <v>#REF!</v>
      </c>
      <c r="G51" s="67"/>
      <c r="H51" s="67"/>
      <c r="I51" s="67">
        <f t="shared" si="6"/>
        <v>0</v>
      </c>
      <c r="J51" s="67"/>
      <c r="K51" s="67"/>
    </row>
    <row r="52" spans="2:11" ht="12.75">
      <c r="B52" s="3"/>
      <c r="C52" s="37"/>
      <c r="D52" s="11" t="s">
        <v>198</v>
      </c>
      <c r="E52" s="66" t="e">
        <f>#REF!+#REF!+#REF!+#REF!+#REF!+#REF!+#REF!+#REF!</f>
        <v>#REF!</v>
      </c>
      <c r="F52" s="66" t="e">
        <f>#REF!+#REF!+#REF!+#REF!+#REF!+#REF!+#REF!+#REF!</f>
        <v>#REF!</v>
      </c>
      <c r="G52" s="67">
        <v>20839.18</v>
      </c>
      <c r="H52" s="67">
        <v>20839.18</v>
      </c>
      <c r="I52" s="67">
        <f t="shared" si="6"/>
        <v>0</v>
      </c>
      <c r="J52" s="67"/>
      <c r="K52" s="67"/>
    </row>
    <row r="53" spans="2:11" ht="12.75">
      <c r="B53" s="3"/>
      <c r="C53" s="37"/>
      <c r="D53" s="11" t="s">
        <v>212</v>
      </c>
      <c r="E53" s="66" t="e">
        <f>#REF!+#REF!+#REF!+#REF!+#REF!+#REF!+#REF!+#REF!</f>
        <v>#REF!</v>
      </c>
      <c r="F53" s="66" t="e">
        <f>#REF!+#REF!+#REF!+#REF!+#REF!+#REF!+#REF!+#REF!</f>
        <v>#REF!</v>
      </c>
      <c r="G53" s="67"/>
      <c r="H53" s="67"/>
      <c r="I53" s="67">
        <f t="shared" si="6"/>
        <v>0</v>
      </c>
      <c r="J53" s="67"/>
      <c r="K53" s="67"/>
    </row>
    <row r="54" spans="2:11" ht="12.75">
      <c r="B54" s="3"/>
      <c r="C54" s="37"/>
      <c r="D54" s="11"/>
      <c r="E54" s="66" t="e">
        <f>#REF!+#REF!+#REF!+#REF!+#REF!+#REF!+#REF!+#REF!</f>
        <v>#REF!</v>
      </c>
      <c r="F54" s="66" t="e">
        <f>#REF!+#REF!+#REF!+#REF!+#REF!+#REF!+#REF!+#REF!</f>
        <v>#REF!</v>
      </c>
      <c r="G54" s="67"/>
      <c r="H54" s="67"/>
      <c r="I54" s="67">
        <f t="shared" si="6"/>
        <v>0</v>
      </c>
      <c r="J54" s="67"/>
      <c r="K54" s="67"/>
    </row>
    <row r="55" spans="2:11" s="9" customFormat="1" ht="12.75">
      <c r="B55" s="3"/>
      <c r="C55" s="48">
        <v>226</v>
      </c>
      <c r="D55" s="2" t="s">
        <v>25</v>
      </c>
      <c r="E55" s="66" t="e">
        <f>#REF!+#REF!+#REF!+#REF!+#REF!+#REF!+#REF!+#REF!</f>
        <v>#REF!</v>
      </c>
      <c r="F55" s="66" t="e">
        <f>#REF!+#REF!+#REF!+#REF!+#REF!+#REF!+#REF!+#REF!</f>
        <v>#REF!</v>
      </c>
      <c r="G55" s="66">
        <f>SUM(G56:G75)</f>
        <v>1345396</v>
      </c>
      <c r="H55" s="66">
        <f>SUM(H56:H75)</f>
        <v>760660.6799999999</v>
      </c>
      <c r="I55" s="66">
        <f t="shared" si="6"/>
        <v>584735.3200000001</v>
      </c>
      <c r="J55" s="66">
        <f>SUM(J56:J75)</f>
        <v>161000</v>
      </c>
      <c r="K55" s="66">
        <f>SUM(K56:K75)</f>
        <v>172400</v>
      </c>
    </row>
    <row r="56" spans="2:11" ht="12.75">
      <c r="B56" s="3"/>
      <c r="C56" s="37"/>
      <c r="D56" s="11" t="s">
        <v>13</v>
      </c>
      <c r="E56" s="66" t="e">
        <f>#REF!+#REF!+#REF!+#REF!+#REF!+#REF!+#REF!+#REF!</f>
        <v>#REF!</v>
      </c>
      <c r="F56" s="66" t="e">
        <f>#REF!+#REF!+#REF!+#REF!+#REF!+#REF!+#REF!+#REF!</f>
        <v>#REF!</v>
      </c>
      <c r="G56" s="67">
        <v>47000</v>
      </c>
      <c r="H56" s="67">
        <v>22120</v>
      </c>
      <c r="I56" s="67">
        <f t="shared" si="6"/>
        <v>24880</v>
      </c>
      <c r="J56" s="67">
        <v>47000</v>
      </c>
      <c r="K56" s="67">
        <v>47000</v>
      </c>
    </row>
    <row r="57" spans="2:11" ht="12.75">
      <c r="B57" s="3"/>
      <c r="C57" s="37"/>
      <c r="D57" s="11" t="s">
        <v>49</v>
      </c>
      <c r="E57" s="66" t="e">
        <f>#REF!+#REF!+#REF!+#REF!+#REF!+#REF!+#REF!+#REF!</f>
        <v>#REF!</v>
      </c>
      <c r="F57" s="66" t="e">
        <f>#REF!+#REF!+#REF!+#REF!+#REF!+#REF!+#REF!+#REF!</f>
        <v>#REF!</v>
      </c>
      <c r="G57" s="67">
        <v>71000</v>
      </c>
      <c r="H57" s="67">
        <v>69200</v>
      </c>
      <c r="I57" s="67">
        <f t="shared" si="6"/>
        <v>1800</v>
      </c>
      <c r="J57" s="67">
        <v>71000</v>
      </c>
      <c r="K57" s="67">
        <v>71000</v>
      </c>
    </row>
    <row r="58" spans="2:11" ht="12.75">
      <c r="B58" s="3"/>
      <c r="C58" s="37"/>
      <c r="D58" s="11" t="s">
        <v>50</v>
      </c>
      <c r="E58" s="66" t="e">
        <f>#REF!+#REF!+#REF!+#REF!+#REF!+#REF!+#REF!+#REF!</f>
        <v>#REF!</v>
      </c>
      <c r="F58" s="66" t="e">
        <f>#REF!+#REF!+#REF!+#REF!+#REF!+#REF!+#REF!+#REF!</f>
        <v>#REF!</v>
      </c>
      <c r="G58" s="67">
        <v>40000</v>
      </c>
      <c r="H58" s="67">
        <f>20760+600</f>
        <v>21360</v>
      </c>
      <c r="I58" s="67">
        <f aca="true" t="shared" si="7" ref="I58:I68">G58-H58</f>
        <v>18640</v>
      </c>
      <c r="J58" s="67">
        <v>40000</v>
      </c>
      <c r="K58" s="67">
        <v>40000</v>
      </c>
    </row>
    <row r="59" spans="2:11" ht="12.75">
      <c r="B59" s="3"/>
      <c r="C59" s="37"/>
      <c r="D59" s="11" t="s">
        <v>14</v>
      </c>
      <c r="E59" s="66" t="e">
        <f>#REF!+#REF!+#REF!+#REF!+#REF!+#REF!+#REF!+#REF!</f>
        <v>#REF!</v>
      </c>
      <c r="F59" s="66" t="e">
        <f>#REF!+#REF!+#REF!+#REF!+#REF!+#REF!+#REF!+#REF!</f>
        <v>#REF!</v>
      </c>
      <c r="G59" s="67">
        <v>3000</v>
      </c>
      <c r="H59" s="67">
        <v>1750</v>
      </c>
      <c r="I59" s="67">
        <f t="shared" si="7"/>
        <v>1250</v>
      </c>
      <c r="J59" s="67">
        <v>3000</v>
      </c>
      <c r="K59" s="67">
        <v>3000</v>
      </c>
    </row>
    <row r="60" spans="2:11" ht="12.75">
      <c r="B60" s="3"/>
      <c r="C60" s="37"/>
      <c r="D60" s="11" t="s">
        <v>12</v>
      </c>
      <c r="E60" s="66" t="e">
        <f>#REF!+#REF!+#REF!+#REF!+#REF!+#REF!+#REF!+#REF!</f>
        <v>#REF!</v>
      </c>
      <c r="F60" s="66" t="e">
        <f>#REF!+#REF!+#REF!+#REF!+#REF!+#REF!+#REF!+#REF!</f>
        <v>#REF!</v>
      </c>
      <c r="G60" s="67">
        <v>11400</v>
      </c>
      <c r="H60" s="67">
        <v>10200</v>
      </c>
      <c r="I60" s="67">
        <f t="shared" si="7"/>
        <v>1200</v>
      </c>
      <c r="J60" s="67"/>
      <c r="K60" s="67">
        <v>11400</v>
      </c>
    </row>
    <row r="61" spans="2:11" ht="25.5">
      <c r="B61" s="3"/>
      <c r="C61" s="37"/>
      <c r="D61" s="11" t="s">
        <v>145</v>
      </c>
      <c r="E61" s="66" t="e">
        <f>#REF!+#REF!+#REF!+#REF!+#REF!+#REF!+#REF!+#REF!</f>
        <v>#REF!</v>
      </c>
      <c r="F61" s="66" t="e">
        <f>#REF!+#REF!+#REF!+#REF!+#REF!+#REF!+#REF!+#REF!</f>
        <v>#REF!</v>
      </c>
      <c r="G61" s="68"/>
      <c r="H61" s="68"/>
      <c r="I61" s="68">
        <f t="shared" si="7"/>
        <v>0</v>
      </c>
      <c r="J61" s="68"/>
      <c r="K61" s="68"/>
    </row>
    <row r="62" spans="2:11" ht="25.5" customHeight="1">
      <c r="B62" s="3"/>
      <c r="C62" s="37"/>
      <c r="D62" s="11" t="s">
        <v>51</v>
      </c>
      <c r="E62" s="66" t="e">
        <f>#REF!+#REF!+#REF!+#REF!+#REF!+#REF!+#REF!+#REF!</f>
        <v>#REF!</v>
      </c>
      <c r="F62" s="66" t="e">
        <f>#REF!+#REF!+#REF!+#REF!+#REF!+#REF!+#REF!+#REF!</f>
        <v>#REF!</v>
      </c>
      <c r="G62" s="68">
        <v>9000</v>
      </c>
      <c r="H62" s="67">
        <v>9000</v>
      </c>
      <c r="I62" s="67">
        <f t="shared" si="7"/>
        <v>0</v>
      </c>
      <c r="J62" s="68"/>
      <c r="K62" s="68"/>
    </row>
    <row r="63" spans="2:11" ht="12.75" customHeight="1">
      <c r="B63" s="3"/>
      <c r="C63" s="37"/>
      <c r="D63" s="11" t="s">
        <v>135</v>
      </c>
      <c r="E63" s="66" t="e">
        <f>#REF!+#REF!+#REF!+#REF!+#REF!+#REF!+#REF!+#REF!</f>
        <v>#REF!</v>
      </c>
      <c r="F63" s="66" t="e">
        <f>#REF!+#REF!+#REF!+#REF!+#REF!+#REF!+#REF!+#REF!</f>
        <v>#REF!</v>
      </c>
      <c r="G63" s="68"/>
      <c r="H63" s="68"/>
      <c r="I63" s="68">
        <f t="shared" si="7"/>
        <v>0</v>
      </c>
      <c r="J63" s="68"/>
      <c r="K63" s="68"/>
    </row>
    <row r="64" spans="2:11" ht="12.75" customHeight="1">
      <c r="B64" s="3"/>
      <c r="C64" s="37"/>
      <c r="D64" s="11" t="s">
        <v>33</v>
      </c>
      <c r="E64" s="66" t="e">
        <f>#REF!+#REF!+#REF!+#REF!+#REF!+#REF!+#REF!+#REF!</f>
        <v>#REF!</v>
      </c>
      <c r="F64" s="66" t="e">
        <f>#REF!+#REF!+#REF!+#REF!+#REF!+#REF!+#REF!+#REF!</f>
        <v>#REF!</v>
      </c>
      <c r="G64" s="68"/>
      <c r="H64" s="68"/>
      <c r="I64" s="68">
        <f t="shared" si="7"/>
        <v>0</v>
      </c>
      <c r="J64" s="68"/>
      <c r="K64" s="68"/>
    </row>
    <row r="65" spans="2:11" ht="12.75" customHeight="1">
      <c r="B65" s="3"/>
      <c r="C65" s="37"/>
      <c r="D65" s="11" t="s">
        <v>199</v>
      </c>
      <c r="E65" s="66" t="e">
        <f>#REF!+#REF!+#REF!+#REF!+#REF!+#REF!+#REF!+#REF!</f>
        <v>#REF!</v>
      </c>
      <c r="F65" s="66" t="e">
        <f>#REF!+#REF!+#REF!+#REF!+#REF!+#REF!+#REF!+#REF!</f>
        <v>#REF!</v>
      </c>
      <c r="G65" s="68"/>
      <c r="H65" s="68"/>
      <c r="I65" s="68">
        <f t="shared" si="7"/>
        <v>0</v>
      </c>
      <c r="J65" s="68"/>
      <c r="K65" s="68"/>
    </row>
    <row r="66" spans="2:11" ht="12.75" customHeight="1">
      <c r="B66" s="3"/>
      <c r="C66" s="37"/>
      <c r="D66" s="11" t="s">
        <v>213</v>
      </c>
      <c r="E66" s="66" t="e">
        <f>#REF!+#REF!+#REF!+#REF!+#REF!+#REF!+#REF!+#REF!</f>
        <v>#REF!</v>
      </c>
      <c r="F66" s="66" t="e">
        <f>#REF!+#REF!+#REF!+#REF!+#REF!+#REF!+#REF!+#REF!</f>
        <v>#REF!</v>
      </c>
      <c r="G66" s="68"/>
      <c r="H66" s="68"/>
      <c r="I66" s="68">
        <f t="shared" si="7"/>
        <v>0</v>
      </c>
      <c r="J66" s="68"/>
      <c r="K66" s="68"/>
    </row>
    <row r="67" spans="2:11" ht="12.75" customHeight="1">
      <c r="B67" s="3"/>
      <c r="C67" s="37"/>
      <c r="D67" s="11" t="s">
        <v>207</v>
      </c>
      <c r="E67" s="66" t="e">
        <f>#REF!+#REF!+#REF!+#REF!+#REF!+#REF!+#REF!+#REF!</f>
        <v>#REF!</v>
      </c>
      <c r="F67" s="66" t="e">
        <f>#REF!+#REF!+#REF!+#REF!+#REF!+#REF!+#REF!+#REF!</f>
        <v>#REF!</v>
      </c>
      <c r="G67" s="68"/>
      <c r="H67" s="68"/>
      <c r="I67" s="68">
        <f t="shared" si="7"/>
        <v>0</v>
      </c>
      <c r="J67" s="68"/>
      <c r="K67" s="68"/>
    </row>
    <row r="68" spans="2:11" ht="25.5">
      <c r="B68" s="3"/>
      <c r="C68" s="37"/>
      <c r="D68" s="12" t="s">
        <v>211</v>
      </c>
      <c r="E68" s="66" t="e">
        <f>#REF!+#REF!+#REF!+#REF!+#REF!+#REF!+#REF!+#REF!</f>
        <v>#REF!</v>
      </c>
      <c r="F68" s="66" t="e">
        <f>#REF!+#REF!+#REF!+#REF!+#REF!+#REF!+#REF!+#REF!</f>
        <v>#REF!</v>
      </c>
      <c r="G68" s="68">
        <f>46248.68+789685.32+298080</f>
        <v>1134014</v>
      </c>
      <c r="H68" s="68">
        <f>46248.68+439200+111600</f>
        <v>597048.6799999999</v>
      </c>
      <c r="I68" s="68">
        <f t="shared" si="7"/>
        <v>536965.3200000001</v>
      </c>
      <c r="J68" s="68"/>
      <c r="K68" s="68"/>
    </row>
    <row r="69" spans="2:11" ht="12.75" customHeight="1">
      <c r="B69" s="3"/>
      <c r="C69" s="37"/>
      <c r="D69" s="11" t="s">
        <v>205</v>
      </c>
      <c r="E69" s="66" t="e">
        <f>#REF!+#REF!+#REF!+#REF!+#REF!+#REF!+#REF!+#REF!</f>
        <v>#REF!</v>
      </c>
      <c r="F69" s="66" t="e">
        <f>#REF!+#REF!+#REF!+#REF!+#REF!+#REF!+#REF!+#REF!</f>
        <v>#REF!</v>
      </c>
      <c r="G69" s="68"/>
      <c r="H69" s="68"/>
      <c r="I69" s="68">
        <f aca="true" t="shared" si="8" ref="I69:I74">G69-H69</f>
        <v>0</v>
      </c>
      <c r="J69" s="68"/>
      <c r="K69" s="68"/>
    </row>
    <row r="70" spans="2:11" ht="25.5">
      <c r="B70" s="3"/>
      <c r="C70" s="37"/>
      <c r="D70" s="11" t="s">
        <v>240</v>
      </c>
      <c r="E70" s="66" t="e">
        <f>#REF!+#REF!+#REF!+#REF!+#REF!+#REF!+#REF!+#REF!</f>
        <v>#REF!</v>
      </c>
      <c r="F70" s="66" t="e">
        <f>#REF!+#REF!+#REF!+#REF!+#REF!+#REF!+#REF!+#REF!</f>
        <v>#REF!</v>
      </c>
      <c r="G70" s="68">
        <v>17982</v>
      </c>
      <c r="H70" s="68">
        <v>17982</v>
      </c>
      <c r="I70" s="68">
        <f t="shared" si="8"/>
        <v>0</v>
      </c>
      <c r="J70" s="68"/>
      <c r="K70" s="68"/>
    </row>
    <row r="71" spans="2:11" ht="12.75" customHeight="1">
      <c r="B71" s="3"/>
      <c r="C71" s="37"/>
      <c r="D71" s="11" t="s">
        <v>244</v>
      </c>
      <c r="E71" s="66" t="e">
        <f>#REF!+#REF!+#REF!+#REF!+#REF!+#REF!+#REF!+#REF!</f>
        <v>#REF!</v>
      </c>
      <c r="F71" s="66" t="e">
        <f>#REF!+#REF!+#REF!+#REF!+#REF!+#REF!+#REF!+#REF!</f>
        <v>#REF!</v>
      </c>
      <c r="G71" s="68"/>
      <c r="H71" s="68"/>
      <c r="I71" s="68">
        <f t="shared" si="8"/>
        <v>0</v>
      </c>
      <c r="J71" s="68"/>
      <c r="K71" s="68"/>
    </row>
    <row r="72" spans="2:11" ht="12.75" customHeight="1">
      <c r="B72" s="3"/>
      <c r="C72" s="37"/>
      <c r="D72" s="11" t="s">
        <v>229</v>
      </c>
      <c r="E72" s="66" t="e">
        <f>#REF!+#REF!+#REF!+#REF!+#REF!+#REF!+#REF!+#REF!</f>
        <v>#REF!</v>
      </c>
      <c r="F72" s="66" t="e">
        <f>#REF!+#REF!+#REF!+#REF!+#REF!+#REF!+#REF!+#REF!</f>
        <v>#REF!</v>
      </c>
      <c r="G72" s="68"/>
      <c r="H72" s="68"/>
      <c r="I72" s="68">
        <f t="shared" si="8"/>
        <v>0</v>
      </c>
      <c r="J72" s="68"/>
      <c r="K72" s="68"/>
    </row>
    <row r="73" spans="2:11" ht="12.75" customHeight="1">
      <c r="B73" s="3"/>
      <c r="C73" s="37"/>
      <c r="D73" s="11" t="s">
        <v>230</v>
      </c>
      <c r="E73" s="66" t="e">
        <f>#REF!+#REF!+#REF!+#REF!+#REF!+#REF!+#REF!+#REF!</f>
        <v>#REF!</v>
      </c>
      <c r="F73" s="66" t="e">
        <f>#REF!+#REF!+#REF!+#REF!+#REF!+#REF!+#REF!+#REF!</f>
        <v>#REF!</v>
      </c>
      <c r="G73" s="68">
        <v>12000</v>
      </c>
      <c r="H73" s="68">
        <v>12000</v>
      </c>
      <c r="I73" s="68">
        <f t="shared" si="8"/>
        <v>0</v>
      </c>
      <c r="J73" s="68"/>
      <c r="K73" s="68"/>
    </row>
    <row r="74" spans="2:11" ht="25.5">
      <c r="B74" s="3"/>
      <c r="C74" s="37"/>
      <c r="D74" s="11" t="s">
        <v>245</v>
      </c>
      <c r="E74" s="66" t="e">
        <f>#REF!+#REF!+#REF!+#REF!+#REF!+#REF!+#REF!+#REF!</f>
        <v>#REF!</v>
      </c>
      <c r="F74" s="66" t="e">
        <f>#REF!+#REF!+#REF!+#REF!+#REF!+#REF!+#REF!+#REF!</f>
        <v>#REF!</v>
      </c>
      <c r="G74" s="71"/>
      <c r="H74" s="68"/>
      <c r="I74" s="68">
        <f t="shared" si="8"/>
        <v>0</v>
      </c>
      <c r="J74" s="68"/>
      <c r="K74" s="68"/>
    </row>
    <row r="75" spans="2:11" ht="12.75" customHeight="1">
      <c r="B75" s="3"/>
      <c r="C75" s="37"/>
      <c r="D75" s="11"/>
      <c r="E75" s="66" t="e">
        <f>#REF!+#REF!+#REF!+#REF!+#REF!+#REF!+#REF!+#REF!</f>
        <v>#REF!</v>
      </c>
      <c r="F75" s="66" t="e">
        <f>#REF!+#REF!+#REF!+#REF!+#REF!+#REF!+#REF!+#REF!</f>
        <v>#REF!</v>
      </c>
      <c r="G75" s="68"/>
      <c r="H75" s="68"/>
      <c r="I75" s="68">
        <f>G75-H75</f>
        <v>0</v>
      </c>
      <c r="J75" s="68"/>
      <c r="K75" s="68"/>
    </row>
    <row r="76" spans="2:11" s="9" customFormat="1" ht="12.75" customHeight="1">
      <c r="B76" s="3"/>
      <c r="C76" s="48">
        <v>227</v>
      </c>
      <c r="D76" s="2" t="s">
        <v>122</v>
      </c>
      <c r="E76" s="66" t="e">
        <f>#REF!+#REF!+#REF!+#REF!+#REF!+#REF!+#REF!+#REF!</f>
        <v>#REF!</v>
      </c>
      <c r="F76" s="66" t="e">
        <f>#REF!+#REF!+#REF!+#REF!+#REF!+#REF!+#REF!+#REF!</f>
        <v>#REF!</v>
      </c>
      <c r="G76" s="66">
        <f>SUM(G77:G78)</f>
        <v>5000</v>
      </c>
      <c r="H76" s="66">
        <f>SUM(H77:H78)</f>
        <v>0</v>
      </c>
      <c r="I76" s="66">
        <f>G76-H76</f>
        <v>5000</v>
      </c>
      <c r="J76" s="66">
        <f>SUM(J77:J78)</f>
        <v>5000</v>
      </c>
      <c r="K76" s="66">
        <f>SUM(K77:K78)</f>
        <v>5000</v>
      </c>
    </row>
    <row r="77" spans="2:11" ht="12.75" customHeight="1">
      <c r="B77" s="3"/>
      <c r="C77" s="37"/>
      <c r="D77" s="11" t="s">
        <v>123</v>
      </c>
      <c r="E77" s="66" t="e">
        <f>#REF!+#REF!+#REF!+#REF!+#REF!+#REF!+#REF!+#REF!</f>
        <v>#REF!</v>
      </c>
      <c r="F77" s="66" t="e">
        <f>#REF!+#REF!+#REF!+#REF!+#REF!+#REF!+#REF!+#REF!</f>
        <v>#REF!</v>
      </c>
      <c r="G77" s="68">
        <v>5000</v>
      </c>
      <c r="H77" s="68"/>
      <c r="I77" s="68">
        <f>G77-H77</f>
        <v>5000</v>
      </c>
      <c r="J77" s="68">
        <v>5000</v>
      </c>
      <c r="K77" s="68">
        <v>5000</v>
      </c>
    </row>
    <row r="78" spans="2:11" ht="12.75" customHeight="1">
      <c r="B78" s="3"/>
      <c r="C78" s="37"/>
      <c r="D78" s="11"/>
      <c r="E78" s="66" t="e">
        <f>#REF!+#REF!+#REF!+#REF!+#REF!+#REF!+#REF!+#REF!</f>
        <v>#REF!</v>
      </c>
      <c r="F78" s="66" t="e">
        <f>#REF!+#REF!+#REF!+#REF!+#REF!+#REF!+#REF!+#REF!</f>
        <v>#REF!</v>
      </c>
      <c r="G78" s="68"/>
      <c r="H78" s="68"/>
      <c r="I78" s="68">
        <f>G78-H78</f>
        <v>0</v>
      </c>
      <c r="J78" s="68"/>
      <c r="K78" s="68"/>
    </row>
    <row r="79" spans="2:11" s="9" customFormat="1" ht="12.75" customHeight="1">
      <c r="B79" s="3"/>
      <c r="C79" s="48">
        <v>296</v>
      </c>
      <c r="D79" s="2" t="s">
        <v>120</v>
      </c>
      <c r="E79" s="66" t="e">
        <f>#REF!+#REF!+#REF!+#REF!+#REF!+#REF!+#REF!+#REF!</f>
        <v>#REF!</v>
      </c>
      <c r="F79" s="66" t="e">
        <f>#REF!+#REF!+#REF!+#REF!+#REF!+#REF!+#REF!+#REF!</f>
        <v>#REF!</v>
      </c>
      <c r="G79" s="66">
        <f>SUM(G80:G81)</f>
        <v>0</v>
      </c>
      <c r="H79" s="66">
        <f>SUM(H80:H81)</f>
        <v>0</v>
      </c>
      <c r="I79" s="66">
        <f aca="true" t="shared" si="9" ref="I79:I84">G79-H79</f>
        <v>0</v>
      </c>
      <c r="J79" s="66">
        <f>SUM(J80:J81)</f>
        <v>0</v>
      </c>
      <c r="K79" s="66">
        <f>SUM(K80:K81)</f>
        <v>0</v>
      </c>
    </row>
    <row r="80" spans="2:11" ht="12.75" customHeight="1">
      <c r="B80" s="3"/>
      <c r="C80" s="37"/>
      <c r="D80" s="11"/>
      <c r="E80" s="66" t="e">
        <f>#REF!+#REF!+#REF!+#REF!+#REF!+#REF!+#REF!+#REF!</f>
        <v>#REF!</v>
      </c>
      <c r="F80" s="66" t="e">
        <f>#REF!+#REF!+#REF!+#REF!+#REF!+#REF!+#REF!+#REF!</f>
        <v>#REF!</v>
      </c>
      <c r="G80" s="68"/>
      <c r="H80" s="68"/>
      <c r="I80" s="68">
        <f t="shared" si="9"/>
        <v>0</v>
      </c>
      <c r="J80" s="68"/>
      <c r="K80" s="68"/>
    </row>
    <row r="81" spans="2:11" ht="12.75" customHeight="1">
      <c r="B81" s="3"/>
      <c r="C81" s="37"/>
      <c r="D81" s="11"/>
      <c r="E81" s="66" t="e">
        <f>#REF!+#REF!+#REF!+#REF!+#REF!+#REF!+#REF!+#REF!</f>
        <v>#REF!</v>
      </c>
      <c r="F81" s="66" t="e">
        <f>#REF!+#REF!+#REF!+#REF!+#REF!+#REF!+#REF!+#REF!</f>
        <v>#REF!</v>
      </c>
      <c r="G81" s="68"/>
      <c r="H81" s="68"/>
      <c r="I81" s="68">
        <f t="shared" si="9"/>
        <v>0</v>
      </c>
      <c r="J81" s="68"/>
      <c r="K81" s="68"/>
    </row>
    <row r="82" spans="2:11" s="9" customFormat="1" ht="12.75" customHeight="1">
      <c r="B82" s="3"/>
      <c r="C82" s="48">
        <v>310</v>
      </c>
      <c r="D82" s="2" t="s">
        <v>26</v>
      </c>
      <c r="E82" s="66" t="e">
        <f>#REF!+#REF!+#REF!+#REF!+#REF!+#REF!+#REF!+#REF!</f>
        <v>#REF!</v>
      </c>
      <c r="F82" s="66" t="e">
        <f>#REF!+#REF!+#REF!+#REF!+#REF!+#REF!+#REF!+#REF!</f>
        <v>#REF!</v>
      </c>
      <c r="G82" s="66">
        <f>SUM(G83:G92)</f>
        <v>49684</v>
      </c>
      <c r="H82" s="66">
        <f>SUM(H83:H92)</f>
        <v>49244</v>
      </c>
      <c r="I82" s="66">
        <f t="shared" si="9"/>
        <v>440</v>
      </c>
      <c r="J82" s="66">
        <f>SUM(J83:J92)</f>
        <v>0</v>
      </c>
      <c r="K82" s="66">
        <f>SUM(K83:K92)</f>
        <v>0</v>
      </c>
    </row>
    <row r="83" spans="2:11" ht="12.75">
      <c r="B83" s="3"/>
      <c r="C83" s="37"/>
      <c r="D83" s="11" t="s">
        <v>200</v>
      </c>
      <c r="E83" s="66" t="e">
        <f>#REF!+#REF!+#REF!+#REF!+#REF!+#REF!+#REF!+#REF!</f>
        <v>#REF!</v>
      </c>
      <c r="F83" s="66" t="e">
        <f>#REF!+#REF!+#REF!+#REF!+#REF!+#REF!+#REF!+#REF!</f>
        <v>#REF!</v>
      </c>
      <c r="G83" s="68"/>
      <c r="H83" s="68"/>
      <c r="I83" s="68">
        <f t="shared" si="9"/>
        <v>0</v>
      </c>
      <c r="J83" s="68"/>
      <c r="K83" s="68"/>
    </row>
    <row r="84" spans="2:11" ht="12.75">
      <c r="B84" s="3"/>
      <c r="C84" s="37"/>
      <c r="D84" s="11" t="s">
        <v>206</v>
      </c>
      <c r="E84" s="66" t="e">
        <f>#REF!+#REF!+#REF!+#REF!+#REF!+#REF!+#REF!+#REF!</f>
        <v>#REF!</v>
      </c>
      <c r="F84" s="66" t="e">
        <f>#REF!+#REF!+#REF!+#REF!+#REF!+#REF!+#REF!+#REF!</f>
        <v>#REF!</v>
      </c>
      <c r="G84" s="68"/>
      <c r="H84" s="68"/>
      <c r="I84" s="68">
        <f t="shared" si="9"/>
        <v>0</v>
      </c>
      <c r="J84" s="68"/>
      <c r="K84" s="68"/>
    </row>
    <row r="85" spans="2:11" ht="12.75">
      <c r="B85" s="3"/>
      <c r="C85" s="37"/>
      <c r="D85" s="11" t="s">
        <v>225</v>
      </c>
      <c r="E85" s="66" t="e">
        <f>#REF!+#REF!+#REF!+#REF!+#REF!+#REF!+#REF!+#REF!</f>
        <v>#REF!</v>
      </c>
      <c r="F85" s="66" t="e">
        <f>#REF!+#REF!+#REF!+#REF!+#REF!+#REF!+#REF!+#REF!</f>
        <v>#REF!</v>
      </c>
      <c r="G85" s="68">
        <v>7200</v>
      </c>
      <c r="H85" s="68">
        <v>7200</v>
      </c>
      <c r="I85" s="68">
        <f aca="true" t="shared" si="10" ref="I85:I92">G85-H85</f>
        <v>0</v>
      </c>
      <c r="J85" s="68"/>
      <c r="K85" s="68"/>
    </row>
    <row r="86" spans="2:11" ht="12.75">
      <c r="B86" s="3"/>
      <c r="C86" s="37"/>
      <c r="D86" s="11" t="s">
        <v>226</v>
      </c>
      <c r="E86" s="66" t="e">
        <f>#REF!+#REF!+#REF!+#REF!+#REF!+#REF!+#REF!+#REF!</f>
        <v>#REF!</v>
      </c>
      <c r="F86" s="66" t="e">
        <f>#REF!+#REF!+#REF!+#REF!+#REF!+#REF!+#REF!+#REF!</f>
        <v>#REF!</v>
      </c>
      <c r="G86" s="68">
        <v>15600</v>
      </c>
      <c r="H86" s="68">
        <v>15600</v>
      </c>
      <c r="I86" s="68">
        <f t="shared" si="10"/>
        <v>0</v>
      </c>
      <c r="J86" s="68"/>
      <c r="K86" s="68"/>
    </row>
    <row r="87" spans="2:11" ht="12.75">
      <c r="B87" s="3"/>
      <c r="C87" s="37"/>
      <c r="D87" s="11" t="s">
        <v>243</v>
      </c>
      <c r="E87" s="66" t="e">
        <f>#REF!+#REF!+#REF!+#REF!+#REF!+#REF!+#REF!+#REF!</f>
        <v>#REF!</v>
      </c>
      <c r="F87" s="66" t="e">
        <f>#REF!+#REF!+#REF!+#REF!+#REF!+#REF!+#REF!+#REF!</f>
        <v>#REF!</v>
      </c>
      <c r="G87" s="68"/>
      <c r="H87" s="68"/>
      <c r="I87" s="68">
        <f t="shared" si="10"/>
        <v>0</v>
      </c>
      <c r="J87" s="68"/>
      <c r="K87" s="68"/>
    </row>
    <row r="88" spans="2:11" ht="12.75">
      <c r="B88" s="3"/>
      <c r="C88" s="37"/>
      <c r="D88" s="11" t="s">
        <v>228</v>
      </c>
      <c r="E88" s="66" t="e">
        <f>#REF!+#REF!+#REF!+#REF!+#REF!+#REF!+#REF!+#REF!</f>
        <v>#REF!</v>
      </c>
      <c r="F88" s="66" t="e">
        <f>#REF!+#REF!+#REF!+#REF!+#REF!+#REF!+#REF!+#REF!</f>
        <v>#REF!</v>
      </c>
      <c r="G88" s="68"/>
      <c r="H88" s="68"/>
      <c r="I88" s="68">
        <f t="shared" si="10"/>
        <v>0</v>
      </c>
      <c r="J88" s="68"/>
      <c r="K88" s="68"/>
    </row>
    <row r="89" spans="2:11" ht="12.75">
      <c r="B89" s="3"/>
      <c r="C89" s="37"/>
      <c r="D89" s="11" t="s">
        <v>231</v>
      </c>
      <c r="E89" s="66" t="e">
        <f>#REF!+#REF!+#REF!+#REF!+#REF!+#REF!+#REF!+#REF!</f>
        <v>#REF!</v>
      </c>
      <c r="F89" s="66" t="e">
        <f>#REF!+#REF!+#REF!+#REF!+#REF!+#REF!+#REF!+#REF!</f>
        <v>#REF!</v>
      </c>
      <c r="G89" s="68">
        <v>10000</v>
      </c>
      <c r="H89" s="68">
        <v>9560</v>
      </c>
      <c r="I89" s="68">
        <f t="shared" si="10"/>
        <v>440</v>
      </c>
      <c r="J89" s="68"/>
      <c r="K89" s="68"/>
    </row>
    <row r="90" spans="2:11" ht="12.75">
      <c r="B90" s="3"/>
      <c r="C90" s="37"/>
      <c r="D90" s="11" t="s">
        <v>241</v>
      </c>
      <c r="E90" s="66" t="e">
        <f>#REF!+#REF!+#REF!+#REF!+#REF!+#REF!+#REF!+#REF!</f>
        <v>#REF!</v>
      </c>
      <c r="F90" s="66" t="e">
        <f>#REF!+#REF!+#REF!+#REF!+#REF!+#REF!+#REF!+#REF!</f>
        <v>#REF!</v>
      </c>
      <c r="G90" s="68">
        <v>8100</v>
      </c>
      <c r="H90" s="68">
        <v>8100</v>
      </c>
      <c r="I90" s="68">
        <f>G90-H90</f>
        <v>0</v>
      </c>
      <c r="J90" s="68"/>
      <c r="K90" s="68"/>
    </row>
    <row r="91" spans="2:11" ht="12.75">
      <c r="B91" s="3"/>
      <c r="C91" s="37"/>
      <c r="D91" s="11" t="s">
        <v>242</v>
      </c>
      <c r="E91" s="66" t="e">
        <f>#REF!+#REF!+#REF!+#REF!+#REF!+#REF!+#REF!+#REF!</f>
        <v>#REF!</v>
      </c>
      <c r="F91" s="66" t="e">
        <f>#REF!+#REF!+#REF!+#REF!+#REF!+#REF!+#REF!+#REF!</f>
        <v>#REF!</v>
      </c>
      <c r="G91" s="68">
        <v>8784</v>
      </c>
      <c r="H91" s="68">
        <v>8784</v>
      </c>
      <c r="I91" s="68">
        <f>G91-H91</f>
        <v>0</v>
      </c>
      <c r="J91" s="68"/>
      <c r="K91" s="68"/>
    </row>
    <row r="92" spans="2:11" ht="12.75">
      <c r="B92" s="3"/>
      <c r="C92" s="37"/>
      <c r="D92" s="11"/>
      <c r="E92" s="66" t="e">
        <f>#REF!+#REF!+#REF!+#REF!+#REF!+#REF!+#REF!+#REF!</f>
        <v>#REF!</v>
      </c>
      <c r="F92" s="66" t="e">
        <f>#REF!+#REF!+#REF!+#REF!+#REF!+#REF!+#REF!+#REF!</f>
        <v>#REF!</v>
      </c>
      <c r="G92" s="68"/>
      <c r="H92" s="68"/>
      <c r="I92" s="68">
        <f t="shared" si="10"/>
        <v>0</v>
      </c>
      <c r="J92" s="68"/>
      <c r="K92" s="68"/>
    </row>
    <row r="93" spans="2:11" s="9" customFormat="1" ht="12.75">
      <c r="B93" s="3"/>
      <c r="C93" s="59">
        <v>340</v>
      </c>
      <c r="D93" s="58" t="s">
        <v>76</v>
      </c>
      <c r="E93" s="83" t="e">
        <f aca="true" t="shared" si="11" ref="E93:K93">E94+E98+E103+E108+E124</f>
        <v>#REF!</v>
      </c>
      <c r="F93" s="83" t="e">
        <f t="shared" si="11"/>
        <v>#REF!</v>
      </c>
      <c r="G93" s="83">
        <f t="shared" si="11"/>
        <v>879960.82</v>
      </c>
      <c r="H93" s="83">
        <f t="shared" si="11"/>
        <v>692333.5</v>
      </c>
      <c r="I93" s="83">
        <f t="shared" si="11"/>
        <v>187627.31999999995</v>
      </c>
      <c r="J93" s="83">
        <f t="shared" si="11"/>
        <v>1156600</v>
      </c>
      <c r="K93" s="83">
        <f t="shared" si="11"/>
        <v>1156600</v>
      </c>
    </row>
    <row r="94" spans="2:11" s="9" customFormat="1" ht="38.25">
      <c r="B94" s="3"/>
      <c r="C94" s="54">
        <v>341</v>
      </c>
      <c r="D94" s="2" t="s">
        <v>124</v>
      </c>
      <c r="E94" s="66" t="e">
        <f aca="true" t="shared" si="12" ref="E94:K94">SUM(E95:E97)</f>
        <v>#REF!</v>
      </c>
      <c r="F94" s="66" t="e">
        <f t="shared" si="12"/>
        <v>#REF!</v>
      </c>
      <c r="G94" s="66">
        <f t="shared" si="12"/>
        <v>2000</v>
      </c>
      <c r="H94" s="66">
        <f>SUM(H95:H97)</f>
        <v>1879</v>
      </c>
      <c r="I94" s="66">
        <f>SUM(I95:I97)</f>
        <v>121</v>
      </c>
      <c r="J94" s="66">
        <f t="shared" si="12"/>
        <v>2000</v>
      </c>
      <c r="K94" s="66">
        <f t="shared" si="12"/>
        <v>2000</v>
      </c>
    </row>
    <row r="95" spans="2:11" ht="12.75">
      <c r="B95" s="3"/>
      <c r="C95" s="37"/>
      <c r="D95" s="11" t="s">
        <v>20</v>
      </c>
      <c r="E95" s="66" t="e">
        <f>#REF!+#REF!+#REF!+#REF!+#REF!+#REF!+#REF!+#REF!</f>
        <v>#REF!</v>
      </c>
      <c r="F95" s="66" t="e">
        <f>#REF!+#REF!+#REF!+#REF!+#REF!+#REF!+#REF!+#REF!</f>
        <v>#REF!</v>
      </c>
      <c r="G95" s="67">
        <v>2000</v>
      </c>
      <c r="H95" s="67">
        <v>1879</v>
      </c>
      <c r="I95" s="67">
        <f>G95-H95</f>
        <v>121</v>
      </c>
      <c r="J95" s="67">
        <v>2000</v>
      </c>
      <c r="K95" s="67">
        <v>2000</v>
      </c>
    </row>
    <row r="96" spans="2:11" ht="12.75">
      <c r="B96" s="3"/>
      <c r="C96" s="37"/>
      <c r="D96" s="11"/>
      <c r="E96" s="66" t="e">
        <f>#REF!+#REF!+#REF!+#REF!+#REF!+#REF!+#REF!+#REF!</f>
        <v>#REF!</v>
      </c>
      <c r="F96" s="66" t="e">
        <f>#REF!+#REF!+#REF!+#REF!+#REF!+#REF!+#REF!+#REF!</f>
        <v>#REF!</v>
      </c>
      <c r="G96" s="68"/>
      <c r="H96" s="68"/>
      <c r="I96" s="68">
        <f>G96-H96</f>
        <v>0</v>
      </c>
      <c r="J96" s="68"/>
      <c r="K96" s="68"/>
    </row>
    <row r="97" spans="2:11" ht="12.75">
      <c r="B97" s="3"/>
      <c r="C97" s="37"/>
      <c r="D97" s="11"/>
      <c r="E97" s="66" t="e">
        <f>#REF!+#REF!+#REF!+#REF!+#REF!+#REF!+#REF!+#REF!</f>
        <v>#REF!</v>
      </c>
      <c r="F97" s="66" t="e">
        <f>#REF!+#REF!+#REF!+#REF!+#REF!+#REF!+#REF!+#REF!</f>
        <v>#REF!</v>
      </c>
      <c r="G97" s="68"/>
      <c r="H97" s="68"/>
      <c r="I97" s="68">
        <f>G97-H97</f>
        <v>0</v>
      </c>
      <c r="J97" s="68"/>
      <c r="K97" s="68"/>
    </row>
    <row r="98" spans="2:11" s="9" customFormat="1" ht="25.5">
      <c r="B98" s="3"/>
      <c r="C98" s="54">
        <v>343</v>
      </c>
      <c r="D98" s="2" t="s">
        <v>125</v>
      </c>
      <c r="E98" s="66" t="e">
        <f aca="true" t="shared" si="13" ref="E98:K98">SUM(E99:E102)</f>
        <v>#REF!</v>
      </c>
      <c r="F98" s="66" t="e">
        <f t="shared" si="13"/>
        <v>#REF!</v>
      </c>
      <c r="G98" s="66">
        <f t="shared" si="13"/>
        <v>657831.82</v>
      </c>
      <c r="H98" s="66">
        <f>SUM(H99:H102)</f>
        <v>465538.5</v>
      </c>
      <c r="I98" s="66">
        <f>SUM(I99:I102)</f>
        <v>192293.31999999995</v>
      </c>
      <c r="J98" s="66">
        <f t="shared" si="13"/>
        <v>1017600</v>
      </c>
      <c r="K98" s="66">
        <f t="shared" si="13"/>
        <v>1017600</v>
      </c>
    </row>
    <row r="99" spans="2:11" ht="12.75">
      <c r="B99" s="3"/>
      <c r="C99" s="37"/>
      <c r="D99" s="11" t="s">
        <v>19</v>
      </c>
      <c r="E99" s="66" t="e">
        <f>#REF!+#REF!+#REF!+#REF!+#REF!+#REF!+#REF!+#REF!</f>
        <v>#REF!</v>
      </c>
      <c r="F99" s="66" t="e">
        <f>#REF!+#REF!+#REF!+#REF!+#REF!+#REF!+#REF!+#REF!</f>
        <v>#REF!</v>
      </c>
      <c r="G99" s="67">
        <f>595831.82+42000</f>
        <v>637831.82</v>
      </c>
      <c r="H99" s="67">
        <v>465538.5</v>
      </c>
      <c r="I99" s="67">
        <f>G99-H99</f>
        <v>172293.31999999995</v>
      </c>
      <c r="J99" s="67">
        <v>997600</v>
      </c>
      <c r="K99" s="67">
        <v>997600</v>
      </c>
    </row>
    <row r="100" spans="2:11" ht="12.75">
      <c r="B100" s="3"/>
      <c r="C100" s="37"/>
      <c r="D100" s="11" t="s">
        <v>129</v>
      </c>
      <c r="E100" s="66" t="e">
        <f>#REF!+#REF!+#REF!+#REF!+#REF!+#REF!+#REF!+#REF!</f>
        <v>#REF!</v>
      </c>
      <c r="F100" s="66" t="e">
        <f>#REF!+#REF!+#REF!+#REF!+#REF!+#REF!+#REF!+#REF!</f>
        <v>#REF!</v>
      </c>
      <c r="G100" s="68">
        <v>20000</v>
      </c>
      <c r="H100" s="68"/>
      <c r="I100" s="68">
        <f>G100-H100</f>
        <v>20000</v>
      </c>
      <c r="J100" s="68">
        <v>20000</v>
      </c>
      <c r="K100" s="68">
        <v>20000</v>
      </c>
    </row>
    <row r="101" spans="2:11" ht="12.75">
      <c r="B101" s="3"/>
      <c r="C101" s="37"/>
      <c r="D101" s="11" t="s">
        <v>28</v>
      </c>
      <c r="E101" s="66" t="e">
        <f>#REF!+#REF!+#REF!+#REF!+#REF!+#REF!+#REF!+#REF!</f>
        <v>#REF!</v>
      </c>
      <c r="F101" s="66" t="e">
        <f>#REF!+#REF!+#REF!+#REF!+#REF!+#REF!+#REF!+#REF!</f>
        <v>#REF!</v>
      </c>
      <c r="G101" s="67">
        <v>0</v>
      </c>
      <c r="H101" s="67"/>
      <c r="I101" s="67">
        <f>G101-H101</f>
        <v>0</v>
      </c>
      <c r="J101" s="67">
        <v>0</v>
      </c>
      <c r="K101" s="67">
        <v>0</v>
      </c>
    </row>
    <row r="102" spans="2:11" ht="12.75">
      <c r="B102" s="3"/>
      <c r="C102" s="37"/>
      <c r="D102" s="11"/>
      <c r="E102" s="66" t="e">
        <f>#REF!+#REF!+#REF!+#REF!+#REF!+#REF!+#REF!+#REF!</f>
        <v>#REF!</v>
      </c>
      <c r="F102" s="66" t="e">
        <f>#REF!+#REF!+#REF!+#REF!+#REF!+#REF!+#REF!+#REF!</f>
        <v>#REF!</v>
      </c>
      <c r="G102" s="68"/>
      <c r="H102" s="68"/>
      <c r="I102" s="68">
        <f>G102-H102</f>
        <v>0</v>
      </c>
      <c r="J102" s="68"/>
      <c r="K102" s="68"/>
    </row>
    <row r="103" spans="2:11" s="9" customFormat="1" ht="25.5">
      <c r="B103" s="3"/>
      <c r="C103" s="54">
        <v>344</v>
      </c>
      <c r="D103" s="2" t="s">
        <v>126</v>
      </c>
      <c r="E103" s="66" t="e">
        <f aca="true" t="shared" si="14" ref="E103:K103">SUM(E104:E107)</f>
        <v>#REF!</v>
      </c>
      <c r="F103" s="66" t="e">
        <f t="shared" si="14"/>
        <v>#REF!</v>
      </c>
      <c r="G103" s="66">
        <f t="shared" si="14"/>
        <v>95338</v>
      </c>
      <c r="H103" s="66">
        <f>SUM(H104:H107)</f>
        <v>77733</v>
      </c>
      <c r="I103" s="66">
        <f>SUM(I104:I107)</f>
        <v>17605</v>
      </c>
      <c r="J103" s="66">
        <f t="shared" si="14"/>
        <v>50000</v>
      </c>
      <c r="K103" s="66">
        <f t="shared" si="14"/>
        <v>50000</v>
      </c>
    </row>
    <row r="104" spans="2:11" ht="12.75">
      <c r="B104" s="3"/>
      <c r="C104" s="37"/>
      <c r="D104" s="11" t="s">
        <v>21</v>
      </c>
      <c r="E104" s="66" t="e">
        <f>#REF!+#REF!+#REF!+#REF!+#REF!+#REF!+#REF!+#REF!</f>
        <v>#REF!</v>
      </c>
      <c r="F104" s="66" t="e">
        <f>#REF!+#REF!+#REF!+#REF!+#REF!+#REF!+#REF!+#REF!</f>
        <v>#REF!</v>
      </c>
      <c r="G104" s="67">
        <v>86320</v>
      </c>
      <c r="H104" s="67">
        <f>83640-14925</f>
        <v>68715</v>
      </c>
      <c r="I104" s="67">
        <f>G104-H104</f>
        <v>17605</v>
      </c>
      <c r="J104" s="67">
        <v>40000</v>
      </c>
      <c r="K104" s="67">
        <v>40000</v>
      </c>
    </row>
    <row r="105" spans="2:11" ht="12.75">
      <c r="B105" s="3"/>
      <c r="C105" s="37"/>
      <c r="D105" s="11" t="s">
        <v>36</v>
      </c>
      <c r="E105" s="66" t="e">
        <f>#REF!+#REF!+#REF!+#REF!+#REF!+#REF!+#REF!+#REF!</f>
        <v>#REF!</v>
      </c>
      <c r="F105" s="66" t="e">
        <f>#REF!+#REF!+#REF!+#REF!+#REF!+#REF!+#REF!+#REF!</f>
        <v>#REF!</v>
      </c>
      <c r="G105" s="67"/>
      <c r="H105" s="67"/>
      <c r="I105" s="67">
        <f>G105-H105</f>
        <v>0</v>
      </c>
      <c r="J105" s="67">
        <v>10000</v>
      </c>
      <c r="K105" s="67">
        <v>10000</v>
      </c>
    </row>
    <row r="106" spans="2:11" ht="12.75">
      <c r="B106" s="3"/>
      <c r="C106" s="37"/>
      <c r="D106" s="11" t="s">
        <v>37</v>
      </c>
      <c r="E106" s="66" t="e">
        <f>#REF!+#REF!+#REF!+#REF!+#REF!+#REF!+#REF!+#REF!</f>
        <v>#REF!</v>
      </c>
      <c r="F106" s="66" t="e">
        <f>#REF!+#REF!+#REF!+#REF!+#REF!+#REF!+#REF!+#REF!</f>
        <v>#REF!</v>
      </c>
      <c r="G106" s="67">
        <v>9018</v>
      </c>
      <c r="H106" s="67">
        <v>9018</v>
      </c>
      <c r="I106" s="67">
        <f>G106-H106</f>
        <v>0</v>
      </c>
      <c r="J106" s="67"/>
      <c r="K106" s="67"/>
    </row>
    <row r="107" spans="2:11" ht="12.75">
      <c r="B107" s="3"/>
      <c r="C107" s="37"/>
      <c r="D107" s="11"/>
      <c r="E107" s="66" t="e">
        <f>#REF!+#REF!+#REF!+#REF!+#REF!+#REF!+#REF!+#REF!</f>
        <v>#REF!</v>
      </c>
      <c r="F107" s="66" t="e">
        <f>#REF!+#REF!+#REF!+#REF!+#REF!+#REF!+#REF!+#REF!</f>
        <v>#REF!</v>
      </c>
      <c r="G107" s="68"/>
      <c r="H107" s="68"/>
      <c r="I107" s="68">
        <f>G107-H107</f>
        <v>0</v>
      </c>
      <c r="J107" s="68"/>
      <c r="K107" s="68"/>
    </row>
    <row r="108" spans="2:11" s="9" customFormat="1" ht="25.5">
      <c r="B108" s="3"/>
      <c r="C108" s="54">
        <v>346</v>
      </c>
      <c r="D108" s="2" t="s">
        <v>127</v>
      </c>
      <c r="E108" s="66" t="e">
        <f aca="true" t="shared" si="15" ref="E108:K108">SUM(E109:E123)</f>
        <v>#REF!</v>
      </c>
      <c r="F108" s="66" t="e">
        <f t="shared" si="15"/>
        <v>#REF!</v>
      </c>
      <c r="G108" s="66">
        <f t="shared" si="15"/>
        <v>124791</v>
      </c>
      <c r="H108" s="66">
        <f t="shared" si="15"/>
        <v>147183</v>
      </c>
      <c r="I108" s="66">
        <f t="shared" si="15"/>
        <v>-22392</v>
      </c>
      <c r="J108" s="66">
        <f t="shared" si="15"/>
        <v>87000</v>
      </c>
      <c r="K108" s="66">
        <f t="shared" si="15"/>
        <v>87000</v>
      </c>
    </row>
    <row r="109" spans="2:11" ht="12.75">
      <c r="B109" s="3"/>
      <c r="C109" s="37"/>
      <c r="D109" s="11" t="s">
        <v>22</v>
      </c>
      <c r="E109" s="66" t="e">
        <f>#REF!+#REF!+#REF!+#REF!+#REF!+#REF!+#REF!+#REF!</f>
        <v>#REF!</v>
      </c>
      <c r="F109" s="66" t="e">
        <f>#REF!+#REF!+#REF!+#REF!+#REF!+#REF!+#REF!+#REF!</f>
        <v>#REF!</v>
      </c>
      <c r="G109" s="67">
        <v>70000</v>
      </c>
      <c r="H109" s="67">
        <f>59209+12300+14925</f>
        <v>86434</v>
      </c>
      <c r="I109" s="67">
        <f aca="true" t="shared" si="16" ref="I109:I123">G109-H109</f>
        <v>-16434</v>
      </c>
      <c r="J109" s="67">
        <v>70000</v>
      </c>
      <c r="K109" s="67">
        <v>70000</v>
      </c>
    </row>
    <row r="110" spans="2:11" ht="12.75">
      <c r="B110" s="3"/>
      <c r="C110" s="37"/>
      <c r="D110" s="11" t="s">
        <v>35</v>
      </c>
      <c r="E110" s="66" t="e">
        <f>#REF!+#REF!+#REF!+#REF!+#REF!+#REF!+#REF!+#REF!</f>
        <v>#REF!</v>
      </c>
      <c r="F110" s="66" t="e">
        <f>#REF!+#REF!+#REF!+#REF!+#REF!+#REF!+#REF!+#REF!</f>
        <v>#REF!</v>
      </c>
      <c r="G110" s="67">
        <v>5000</v>
      </c>
      <c r="H110" s="67">
        <v>5000</v>
      </c>
      <c r="I110" s="67">
        <f t="shared" si="16"/>
        <v>0</v>
      </c>
      <c r="J110" s="67">
        <v>5000</v>
      </c>
      <c r="K110" s="67">
        <v>5000</v>
      </c>
    </row>
    <row r="111" spans="2:11" ht="12.75">
      <c r="B111" s="3"/>
      <c r="C111" s="50"/>
      <c r="D111" s="21" t="s">
        <v>41</v>
      </c>
      <c r="E111" s="66" t="e">
        <f>#REF!+#REF!+#REF!+#REF!+#REF!+#REF!+#REF!+#REF!</f>
        <v>#REF!</v>
      </c>
      <c r="F111" s="66" t="e">
        <f>#REF!+#REF!+#REF!+#REF!+#REF!+#REF!+#REF!+#REF!</f>
        <v>#REF!</v>
      </c>
      <c r="G111" s="67">
        <v>26315</v>
      </c>
      <c r="H111" s="67">
        <v>32274</v>
      </c>
      <c r="I111" s="67">
        <f t="shared" si="16"/>
        <v>-5959</v>
      </c>
      <c r="J111" s="67">
        <v>12000</v>
      </c>
      <c r="K111" s="67">
        <v>12000</v>
      </c>
    </row>
    <row r="112" spans="2:11" ht="12.75">
      <c r="B112" s="3"/>
      <c r="C112" s="37"/>
      <c r="D112" s="33" t="s">
        <v>38</v>
      </c>
      <c r="E112" s="66" t="e">
        <f>#REF!+#REF!+#REF!+#REF!+#REF!+#REF!+#REF!+#REF!</f>
        <v>#REF!</v>
      </c>
      <c r="F112" s="66" t="e">
        <f>#REF!+#REF!+#REF!+#REF!+#REF!+#REF!+#REF!+#REF!</f>
        <v>#REF!</v>
      </c>
      <c r="G112" s="67">
        <v>23476</v>
      </c>
      <c r="H112" s="67">
        <v>23475</v>
      </c>
      <c r="I112" s="67">
        <f t="shared" si="16"/>
        <v>1</v>
      </c>
      <c r="J112" s="67"/>
      <c r="K112" s="67"/>
    </row>
    <row r="113" spans="2:11" ht="12.75" customHeight="1">
      <c r="B113" s="3"/>
      <c r="C113" s="37"/>
      <c r="D113" s="11" t="s">
        <v>39</v>
      </c>
      <c r="E113" s="66" t="e">
        <f>#REF!+#REF!+#REF!+#REF!+#REF!+#REF!+#REF!+#REF!</f>
        <v>#REF!</v>
      </c>
      <c r="F113" s="66" t="e">
        <f>#REF!+#REF!+#REF!+#REF!+#REF!+#REF!+#REF!+#REF!</f>
        <v>#REF!</v>
      </c>
      <c r="G113" s="67"/>
      <c r="H113" s="67"/>
      <c r="I113" s="67">
        <f t="shared" si="16"/>
        <v>0</v>
      </c>
      <c r="J113" s="67"/>
      <c r="K113" s="67"/>
    </row>
    <row r="114" spans="2:11" ht="12.75">
      <c r="B114" s="3"/>
      <c r="C114" s="37"/>
      <c r="D114" s="11" t="s">
        <v>201</v>
      </c>
      <c r="E114" s="66" t="e">
        <f>#REF!+#REF!+#REF!+#REF!+#REF!+#REF!+#REF!+#REF!</f>
        <v>#REF!</v>
      </c>
      <c r="F114" s="66" t="e">
        <f>#REF!+#REF!+#REF!+#REF!+#REF!+#REF!+#REF!+#REF!</f>
        <v>#REF!</v>
      </c>
      <c r="G114" s="68"/>
      <c r="H114" s="68"/>
      <c r="I114" s="68">
        <f t="shared" si="16"/>
        <v>0</v>
      </c>
      <c r="J114" s="68"/>
      <c r="K114" s="68"/>
    </row>
    <row r="115" spans="2:11" ht="12.75">
      <c r="B115" s="3"/>
      <c r="C115" s="37"/>
      <c r="D115" s="11" t="s">
        <v>204</v>
      </c>
      <c r="E115" s="66" t="e">
        <f>#REF!+#REF!+#REF!+#REF!+#REF!+#REF!+#REF!+#REF!</f>
        <v>#REF!</v>
      </c>
      <c r="F115" s="66" t="e">
        <f>#REF!+#REF!+#REF!+#REF!+#REF!+#REF!+#REF!+#REF!</f>
        <v>#REF!</v>
      </c>
      <c r="G115" s="68"/>
      <c r="H115" s="68"/>
      <c r="I115" s="68">
        <f t="shared" si="16"/>
        <v>0</v>
      </c>
      <c r="J115" s="68"/>
      <c r="K115" s="68"/>
    </row>
    <row r="116" spans="2:11" ht="12.75">
      <c r="B116" s="3"/>
      <c r="C116" s="37"/>
      <c r="D116" s="11" t="s">
        <v>203</v>
      </c>
      <c r="E116" s="66" t="e">
        <f>#REF!+#REF!+#REF!+#REF!+#REF!+#REF!+#REF!+#REF!</f>
        <v>#REF!</v>
      </c>
      <c r="F116" s="66" t="e">
        <f>#REF!+#REF!+#REF!+#REF!+#REF!+#REF!+#REF!+#REF!</f>
        <v>#REF!</v>
      </c>
      <c r="G116" s="68"/>
      <c r="H116" s="68"/>
      <c r="I116" s="68">
        <f t="shared" si="16"/>
        <v>0</v>
      </c>
      <c r="J116" s="68"/>
      <c r="K116" s="68"/>
    </row>
    <row r="117" spans="2:11" ht="12.75">
      <c r="B117" s="3"/>
      <c r="C117" s="37"/>
      <c r="D117" s="11" t="s">
        <v>208</v>
      </c>
      <c r="E117" s="66" t="e">
        <f>#REF!+#REF!+#REF!+#REF!+#REF!+#REF!+#REF!+#REF!</f>
        <v>#REF!</v>
      </c>
      <c r="F117" s="66" t="e">
        <f>#REF!+#REF!+#REF!+#REF!+#REF!+#REF!+#REF!+#REF!</f>
        <v>#REF!</v>
      </c>
      <c r="G117" s="68"/>
      <c r="H117" s="68"/>
      <c r="I117" s="68">
        <f t="shared" si="16"/>
        <v>0</v>
      </c>
      <c r="J117" s="68"/>
      <c r="K117" s="68"/>
    </row>
    <row r="118" spans="2:11" ht="12.75">
      <c r="B118" s="3"/>
      <c r="C118" s="37"/>
      <c r="D118" s="11" t="s">
        <v>209</v>
      </c>
      <c r="E118" s="66" t="e">
        <f>#REF!+#REF!+#REF!+#REF!+#REF!+#REF!+#REF!+#REF!</f>
        <v>#REF!</v>
      </c>
      <c r="F118" s="66" t="e">
        <f>#REF!+#REF!+#REF!+#REF!+#REF!+#REF!+#REF!+#REF!</f>
        <v>#REF!</v>
      </c>
      <c r="G118" s="68"/>
      <c r="H118" s="68"/>
      <c r="I118" s="68">
        <f t="shared" si="16"/>
        <v>0</v>
      </c>
      <c r="J118" s="68"/>
      <c r="K118" s="68"/>
    </row>
    <row r="119" spans="2:11" ht="12.75">
      <c r="B119" s="3"/>
      <c r="C119" s="37"/>
      <c r="D119" s="11" t="s">
        <v>210</v>
      </c>
      <c r="E119" s="66" t="e">
        <f>#REF!+#REF!+#REF!+#REF!+#REF!+#REF!+#REF!+#REF!</f>
        <v>#REF!</v>
      </c>
      <c r="F119" s="66" t="e">
        <f>#REF!+#REF!+#REF!+#REF!+#REF!+#REF!+#REF!+#REF!</f>
        <v>#REF!</v>
      </c>
      <c r="G119" s="68"/>
      <c r="H119" s="68"/>
      <c r="I119" s="68">
        <f>G119-H119</f>
        <v>0</v>
      </c>
      <c r="J119" s="68"/>
      <c r="K119" s="68"/>
    </row>
    <row r="120" spans="2:11" ht="12.75">
      <c r="B120" s="3"/>
      <c r="C120" s="37"/>
      <c r="D120" s="11" t="s">
        <v>214</v>
      </c>
      <c r="E120" s="66" t="e">
        <f>#REF!+#REF!+#REF!+#REF!+#REF!+#REF!+#REF!+#REF!</f>
        <v>#REF!</v>
      </c>
      <c r="F120" s="66" t="e">
        <f>#REF!+#REF!+#REF!+#REF!+#REF!+#REF!+#REF!+#REF!</f>
        <v>#REF!</v>
      </c>
      <c r="G120" s="68"/>
      <c r="H120" s="68"/>
      <c r="I120" s="68">
        <f>G120-H120</f>
        <v>0</v>
      </c>
      <c r="J120" s="68"/>
      <c r="K120" s="68"/>
    </row>
    <row r="121" spans="2:11" ht="12.75">
      <c r="B121" s="3"/>
      <c r="C121" s="37"/>
      <c r="D121" s="11" t="s">
        <v>220</v>
      </c>
      <c r="E121" s="66" t="e">
        <f>#REF!+#REF!+#REF!+#REF!+#REF!+#REF!+#REF!+#REF!</f>
        <v>#REF!</v>
      </c>
      <c r="F121" s="66" t="e">
        <f>#REF!+#REF!+#REF!+#REF!+#REF!+#REF!+#REF!+#REF!</f>
        <v>#REF!</v>
      </c>
      <c r="G121" s="68"/>
      <c r="H121" s="68"/>
      <c r="I121" s="68">
        <f>G121-H121</f>
        <v>0</v>
      </c>
      <c r="J121" s="68"/>
      <c r="K121" s="68"/>
    </row>
    <row r="122" spans="2:11" ht="12.75">
      <c r="B122" s="3"/>
      <c r="C122" s="37"/>
      <c r="D122" s="11" t="s">
        <v>224</v>
      </c>
      <c r="E122" s="66" t="e">
        <f>#REF!+#REF!+#REF!+#REF!+#REF!+#REF!+#REF!+#REF!</f>
        <v>#REF!</v>
      </c>
      <c r="F122" s="66" t="e">
        <f>#REF!+#REF!+#REF!+#REF!+#REF!+#REF!+#REF!+#REF!</f>
        <v>#REF!</v>
      </c>
      <c r="G122" s="68"/>
      <c r="H122" s="68"/>
      <c r="I122" s="68">
        <f>G122-H122</f>
        <v>0</v>
      </c>
      <c r="J122" s="68"/>
      <c r="K122" s="68"/>
    </row>
    <row r="123" spans="2:11" ht="12.75">
      <c r="B123" s="3"/>
      <c r="C123" s="37"/>
      <c r="D123" s="11"/>
      <c r="E123" s="66" t="e">
        <f>#REF!+#REF!+#REF!+#REF!+#REF!+#REF!+#REF!+#REF!</f>
        <v>#REF!</v>
      </c>
      <c r="F123" s="66" t="e">
        <f>#REF!+#REF!+#REF!+#REF!+#REF!+#REF!+#REF!+#REF!</f>
        <v>#REF!</v>
      </c>
      <c r="G123" s="68"/>
      <c r="H123" s="68"/>
      <c r="I123" s="68">
        <f t="shared" si="16"/>
        <v>0</v>
      </c>
      <c r="J123" s="68"/>
      <c r="K123" s="68"/>
    </row>
    <row r="124" spans="2:11" s="9" customFormat="1" ht="38.25">
      <c r="B124" s="3"/>
      <c r="C124" s="54">
        <v>349</v>
      </c>
      <c r="D124" s="2" t="s">
        <v>128</v>
      </c>
      <c r="E124" s="66" t="e">
        <f aca="true" t="shared" si="17" ref="E124:K124">SUM(E125:E127)</f>
        <v>#REF!</v>
      </c>
      <c r="F124" s="66" t="e">
        <f t="shared" si="17"/>
        <v>#REF!</v>
      </c>
      <c r="G124" s="66">
        <f t="shared" si="17"/>
        <v>0</v>
      </c>
      <c r="H124" s="66">
        <f>SUM(H125:H127)</f>
        <v>0</v>
      </c>
      <c r="I124" s="66">
        <f>SUM(I125:I127)</f>
        <v>0</v>
      </c>
      <c r="J124" s="66">
        <f t="shared" si="17"/>
        <v>0</v>
      </c>
      <c r="K124" s="66">
        <f t="shared" si="17"/>
        <v>0</v>
      </c>
    </row>
    <row r="125" spans="2:11" ht="12.75">
      <c r="B125" s="3"/>
      <c r="C125" s="37"/>
      <c r="D125" s="11"/>
      <c r="E125" s="66" t="e">
        <f>#REF!+#REF!+#REF!+#REF!+#REF!+#REF!+#REF!+#REF!</f>
        <v>#REF!</v>
      </c>
      <c r="F125" s="66" t="e">
        <f>#REF!+#REF!+#REF!+#REF!+#REF!+#REF!+#REF!+#REF!</f>
        <v>#REF!</v>
      </c>
      <c r="G125" s="68"/>
      <c r="H125" s="68"/>
      <c r="I125" s="68">
        <f>G125-H125</f>
        <v>0</v>
      </c>
      <c r="J125" s="68"/>
      <c r="K125" s="68"/>
    </row>
    <row r="126" spans="2:11" ht="12.75" customHeight="1">
      <c r="B126" s="3"/>
      <c r="C126" s="37"/>
      <c r="D126" s="11"/>
      <c r="E126" s="66" t="e">
        <f>#REF!+#REF!+#REF!+#REF!+#REF!+#REF!+#REF!+#REF!</f>
        <v>#REF!</v>
      </c>
      <c r="F126" s="66" t="e">
        <f>#REF!+#REF!+#REF!+#REF!+#REF!+#REF!+#REF!+#REF!</f>
        <v>#REF!</v>
      </c>
      <c r="G126" s="68"/>
      <c r="H126" s="68"/>
      <c r="I126" s="68">
        <f>G126-H126</f>
        <v>0</v>
      </c>
      <c r="J126" s="68"/>
      <c r="K126" s="68"/>
    </row>
    <row r="127" spans="2:11" ht="12.75" customHeight="1">
      <c r="B127" s="3"/>
      <c r="C127" s="37"/>
      <c r="D127" s="11"/>
      <c r="E127" s="66" t="e">
        <f>#REF!+#REF!+#REF!+#REF!+#REF!+#REF!+#REF!+#REF!</f>
        <v>#REF!</v>
      </c>
      <c r="F127" s="66" t="e">
        <f>#REF!+#REF!+#REF!+#REF!+#REF!+#REF!+#REF!+#REF!</f>
        <v>#REF!</v>
      </c>
      <c r="G127" s="68"/>
      <c r="H127" s="68"/>
      <c r="I127" s="68">
        <f>G127-H127</f>
        <v>0</v>
      </c>
      <c r="J127" s="68"/>
      <c r="K127" s="68"/>
    </row>
    <row r="128" spans="2:11" s="9" customFormat="1" ht="12.75">
      <c r="B128" s="3"/>
      <c r="C128" s="47"/>
      <c r="D128" s="22" t="s">
        <v>81</v>
      </c>
      <c r="E128" s="81" t="e">
        <f aca="true" t="shared" si="18" ref="E128:K128">E129</f>
        <v>#REF!</v>
      </c>
      <c r="F128" s="81" t="e">
        <f t="shared" si="18"/>
        <v>#REF!</v>
      </c>
      <c r="G128" s="81">
        <f t="shared" si="18"/>
        <v>0</v>
      </c>
      <c r="H128" s="81">
        <f t="shared" si="18"/>
        <v>0</v>
      </c>
      <c r="I128" s="81">
        <f aca="true" t="shared" si="19" ref="I128:I142">G128-H128</f>
        <v>0</v>
      </c>
      <c r="J128" s="81">
        <f t="shared" si="18"/>
        <v>0</v>
      </c>
      <c r="K128" s="81">
        <f t="shared" si="18"/>
        <v>0</v>
      </c>
    </row>
    <row r="129" spans="2:11" s="9" customFormat="1" ht="12.75">
      <c r="B129" s="3">
        <v>831</v>
      </c>
      <c r="C129" s="55">
        <v>293</v>
      </c>
      <c r="D129" s="19" t="s">
        <v>82</v>
      </c>
      <c r="E129" s="83" t="e">
        <f>SUM(E130:E131)</f>
        <v>#REF!</v>
      </c>
      <c r="F129" s="83" t="e">
        <f>SUM(F130:F131)</f>
        <v>#REF!</v>
      </c>
      <c r="G129" s="83">
        <f>SUM(G130:G131)</f>
        <v>0</v>
      </c>
      <c r="H129" s="83">
        <f>SUM(H130:H131)</f>
        <v>0</v>
      </c>
      <c r="I129" s="83">
        <f t="shared" si="19"/>
        <v>0</v>
      </c>
      <c r="J129" s="83">
        <f>SUM(J130:J131)</f>
        <v>0</v>
      </c>
      <c r="K129" s="83">
        <f>SUM(K130:K131)</f>
        <v>0</v>
      </c>
    </row>
    <row r="130" spans="2:11" ht="12.75">
      <c r="B130" s="3"/>
      <c r="C130" s="37"/>
      <c r="D130" s="11" t="s">
        <v>83</v>
      </c>
      <c r="E130" s="66" t="e">
        <f>#REF!+#REF!+#REF!+#REF!+#REF!+#REF!+#REF!+#REF!</f>
        <v>#REF!</v>
      </c>
      <c r="F130" s="66" t="e">
        <f>#REF!+#REF!+#REF!+#REF!+#REF!+#REF!+#REF!+#REF!</f>
        <v>#REF!</v>
      </c>
      <c r="G130" s="68"/>
      <c r="H130" s="68"/>
      <c r="I130" s="68">
        <f t="shared" si="19"/>
        <v>0</v>
      </c>
      <c r="J130" s="68"/>
      <c r="K130" s="68"/>
    </row>
    <row r="131" spans="2:11" ht="12.75">
      <c r="B131" s="3"/>
      <c r="C131" s="37"/>
      <c r="D131" s="11"/>
      <c r="E131" s="66" t="e">
        <f>#REF!+#REF!+#REF!+#REF!+#REF!+#REF!+#REF!+#REF!</f>
        <v>#REF!</v>
      </c>
      <c r="F131" s="66" t="e">
        <f>#REF!+#REF!+#REF!+#REF!+#REF!+#REF!+#REF!+#REF!</f>
        <v>#REF!</v>
      </c>
      <c r="G131" s="68"/>
      <c r="H131" s="68"/>
      <c r="I131" s="68">
        <f t="shared" si="19"/>
        <v>0</v>
      </c>
      <c r="J131" s="68"/>
      <c r="K131" s="68"/>
    </row>
    <row r="132" spans="2:11" s="9" customFormat="1" ht="12.75">
      <c r="B132" s="3"/>
      <c r="C132" s="47"/>
      <c r="D132" s="22" t="s">
        <v>66</v>
      </c>
      <c r="E132" s="81" t="e">
        <f aca="true" t="shared" si="20" ref="E132:K132">E133+E136+E139</f>
        <v>#REF!</v>
      </c>
      <c r="F132" s="81" t="e">
        <f t="shared" si="20"/>
        <v>#REF!</v>
      </c>
      <c r="G132" s="81">
        <f t="shared" si="20"/>
        <v>216700</v>
      </c>
      <c r="H132" s="81">
        <f>H133+H136+H139</f>
        <v>95057.43</v>
      </c>
      <c r="I132" s="81">
        <f t="shared" si="19"/>
        <v>121642.57</v>
      </c>
      <c r="J132" s="81">
        <f t="shared" si="20"/>
        <v>216700</v>
      </c>
      <c r="K132" s="81">
        <f t="shared" si="20"/>
        <v>216700</v>
      </c>
    </row>
    <row r="133" spans="2:11" s="9" customFormat="1" ht="12.75">
      <c r="B133" s="3">
        <v>851</v>
      </c>
      <c r="C133" s="56">
        <v>291</v>
      </c>
      <c r="D133" s="19" t="s">
        <v>30</v>
      </c>
      <c r="E133" s="83" t="e">
        <f>#REF!+#REF!+#REF!+#REF!+#REF!+#REF!+#REF!+#REF!</f>
        <v>#REF!</v>
      </c>
      <c r="F133" s="83" t="e">
        <f>#REF!+#REF!+#REF!+#REF!+#REF!+#REF!+#REF!+#REF!</f>
        <v>#REF!</v>
      </c>
      <c r="G133" s="83">
        <f>SUM(G134:G135)</f>
        <v>166000</v>
      </c>
      <c r="H133" s="83">
        <f>SUM(H134:H135)</f>
        <v>84871.43</v>
      </c>
      <c r="I133" s="83">
        <f t="shared" si="19"/>
        <v>81128.57</v>
      </c>
      <c r="J133" s="83">
        <f>SUM(J134:J135)</f>
        <v>186000</v>
      </c>
      <c r="K133" s="83">
        <f>SUM(K134:K135)</f>
        <v>186000</v>
      </c>
    </row>
    <row r="134" spans="2:11" ht="12.75">
      <c r="B134" s="3"/>
      <c r="C134" s="57"/>
      <c r="D134" s="11" t="s">
        <v>15</v>
      </c>
      <c r="E134" s="66" t="e">
        <f>#REF!+#REF!+#REF!+#REF!+#REF!+#REF!+#REF!+#REF!</f>
        <v>#REF!</v>
      </c>
      <c r="F134" s="66" t="e">
        <f>#REF!+#REF!+#REF!+#REF!+#REF!+#REF!+#REF!+#REF!</f>
        <v>#REF!</v>
      </c>
      <c r="G134" s="67">
        <f>88000-20000</f>
        <v>68000</v>
      </c>
      <c r="H134" s="71">
        <v>21784.5</v>
      </c>
      <c r="I134" s="71">
        <f t="shared" si="19"/>
        <v>46215.5</v>
      </c>
      <c r="J134" s="67">
        <v>88000</v>
      </c>
      <c r="K134" s="67">
        <v>88000</v>
      </c>
    </row>
    <row r="135" spans="2:11" ht="12.75">
      <c r="B135" s="3"/>
      <c r="C135" s="57"/>
      <c r="D135" s="11" t="s">
        <v>16</v>
      </c>
      <c r="E135" s="66" t="e">
        <f>#REF!+#REF!+#REF!+#REF!+#REF!+#REF!+#REF!+#REF!</f>
        <v>#REF!</v>
      </c>
      <c r="F135" s="66" t="e">
        <f>#REF!+#REF!+#REF!+#REF!+#REF!+#REF!+#REF!+#REF!</f>
        <v>#REF!</v>
      </c>
      <c r="G135" s="67">
        <v>98000</v>
      </c>
      <c r="H135" s="67">
        <v>63086.93</v>
      </c>
      <c r="I135" s="67">
        <f t="shared" si="19"/>
        <v>34913.07</v>
      </c>
      <c r="J135" s="67">
        <v>98000</v>
      </c>
      <c r="K135" s="67">
        <v>98000</v>
      </c>
    </row>
    <row r="136" spans="2:11" s="9" customFormat="1" ht="12.75">
      <c r="B136" s="3">
        <v>852</v>
      </c>
      <c r="C136" s="56">
        <v>291</v>
      </c>
      <c r="D136" s="19" t="s">
        <v>31</v>
      </c>
      <c r="E136" s="83" t="e">
        <f>E137+E138</f>
        <v>#REF!</v>
      </c>
      <c r="F136" s="83" t="e">
        <f>F137+F138</f>
        <v>#REF!</v>
      </c>
      <c r="G136" s="83">
        <f>G137+G138</f>
        <v>8700</v>
      </c>
      <c r="H136" s="83">
        <f>H137+H138</f>
        <v>186</v>
      </c>
      <c r="I136" s="83">
        <f t="shared" si="19"/>
        <v>8514</v>
      </c>
      <c r="J136" s="83">
        <f>J137+J138</f>
        <v>8700</v>
      </c>
      <c r="K136" s="83">
        <f>K137+K138</f>
        <v>8700</v>
      </c>
    </row>
    <row r="137" spans="2:11" ht="12.75">
      <c r="B137" s="3"/>
      <c r="C137" s="57"/>
      <c r="D137" s="11" t="s">
        <v>17</v>
      </c>
      <c r="E137" s="66" t="e">
        <f>#REF!+#REF!+#REF!+#REF!+#REF!+#REF!+#REF!+#REF!</f>
        <v>#REF!</v>
      </c>
      <c r="F137" s="66" t="e">
        <f>#REF!+#REF!+#REF!+#REF!+#REF!+#REF!+#REF!+#REF!</f>
        <v>#REF!</v>
      </c>
      <c r="G137" s="67">
        <v>1200</v>
      </c>
      <c r="H137" s="67">
        <v>186</v>
      </c>
      <c r="I137" s="67">
        <f t="shared" si="19"/>
        <v>1014</v>
      </c>
      <c r="J137" s="67">
        <v>1200</v>
      </c>
      <c r="K137" s="67">
        <v>1200</v>
      </c>
    </row>
    <row r="138" spans="2:11" ht="12.75">
      <c r="B138" s="3"/>
      <c r="C138" s="57"/>
      <c r="D138" s="11" t="s">
        <v>52</v>
      </c>
      <c r="E138" s="66" t="e">
        <f>#REF!+#REF!+#REF!+#REF!+#REF!+#REF!+#REF!+#REF!</f>
        <v>#REF!</v>
      </c>
      <c r="F138" s="66" t="e">
        <f>#REF!+#REF!+#REF!+#REF!+#REF!+#REF!+#REF!+#REF!</f>
        <v>#REF!</v>
      </c>
      <c r="G138" s="67">
        <v>7500</v>
      </c>
      <c r="H138" s="67"/>
      <c r="I138" s="67">
        <f t="shared" si="19"/>
        <v>7500</v>
      </c>
      <c r="J138" s="67">
        <v>7500</v>
      </c>
      <c r="K138" s="67">
        <v>7500</v>
      </c>
    </row>
    <row r="139" spans="2:11" s="9" customFormat="1" ht="12.75">
      <c r="B139" s="3">
        <v>853</v>
      </c>
      <c r="C139" s="56"/>
      <c r="D139" s="19" t="s">
        <v>34</v>
      </c>
      <c r="E139" s="83" t="e">
        <f aca="true" t="shared" si="21" ref="E139:K139">SUM(E140:E143)</f>
        <v>#REF!</v>
      </c>
      <c r="F139" s="83" t="e">
        <f t="shared" si="21"/>
        <v>#REF!</v>
      </c>
      <c r="G139" s="83">
        <f t="shared" si="21"/>
        <v>42000</v>
      </c>
      <c r="H139" s="83">
        <f t="shared" si="21"/>
        <v>10000</v>
      </c>
      <c r="I139" s="83">
        <f t="shared" si="21"/>
        <v>32000</v>
      </c>
      <c r="J139" s="83">
        <f t="shared" si="21"/>
        <v>22000</v>
      </c>
      <c r="K139" s="83">
        <f t="shared" si="21"/>
        <v>22000</v>
      </c>
    </row>
    <row r="140" spans="2:11" ht="12.75">
      <c r="B140" s="3"/>
      <c r="C140" s="57">
        <v>291</v>
      </c>
      <c r="D140" s="11" t="s">
        <v>18</v>
      </c>
      <c r="E140" s="66" t="e">
        <f>#REF!+#REF!+#REF!+#REF!+#REF!+#REF!+#REF!+#REF!</f>
        <v>#REF!</v>
      </c>
      <c r="F140" s="66" t="e">
        <f>#REF!+#REF!+#REF!+#REF!+#REF!+#REF!+#REF!+#REF!</f>
        <v>#REF!</v>
      </c>
      <c r="G140" s="67">
        <v>12000</v>
      </c>
      <c r="H140" s="67"/>
      <c r="I140" s="67">
        <f t="shared" si="19"/>
        <v>12000</v>
      </c>
      <c r="J140" s="67">
        <v>17000</v>
      </c>
      <c r="K140" s="67">
        <v>17000</v>
      </c>
    </row>
    <row r="141" spans="2:11" ht="12.75">
      <c r="B141" s="3"/>
      <c r="C141" s="57">
        <v>292</v>
      </c>
      <c r="D141" s="11" t="s">
        <v>53</v>
      </c>
      <c r="E141" s="66" t="e">
        <f>#REF!+#REF!+#REF!+#REF!+#REF!+#REF!+#REF!+#REF!</f>
        <v>#REF!</v>
      </c>
      <c r="F141" s="66" t="e">
        <f>#REF!+#REF!+#REF!+#REF!+#REF!+#REF!+#REF!+#REF!</f>
        <v>#REF!</v>
      </c>
      <c r="G141" s="67">
        <f>10000+20000</f>
        <v>30000</v>
      </c>
      <c r="H141" s="67">
        <v>10000</v>
      </c>
      <c r="I141" s="67">
        <f t="shared" si="19"/>
        <v>20000</v>
      </c>
      <c r="J141" s="67">
        <v>5000</v>
      </c>
      <c r="K141" s="67">
        <v>5000</v>
      </c>
    </row>
    <row r="142" spans="2:11" ht="12.75">
      <c r="B142" s="3"/>
      <c r="C142" s="37">
        <v>293</v>
      </c>
      <c r="D142" s="11" t="s">
        <v>118</v>
      </c>
      <c r="E142" s="66" t="e">
        <f>#REF!+#REF!+#REF!+#REF!+#REF!+#REF!+#REF!+#REF!</f>
        <v>#REF!</v>
      </c>
      <c r="F142" s="66" t="e">
        <f>#REF!+#REF!+#REF!+#REF!+#REF!+#REF!+#REF!+#REF!</f>
        <v>#REF!</v>
      </c>
      <c r="G142" s="68"/>
      <c r="H142" s="68"/>
      <c r="I142" s="68">
        <f t="shared" si="19"/>
        <v>0</v>
      </c>
      <c r="J142" s="68"/>
      <c r="K142" s="68"/>
    </row>
    <row r="143" spans="2:11" ht="12.75">
      <c r="B143" s="3"/>
      <c r="C143" s="37">
        <v>295</v>
      </c>
      <c r="D143" s="11" t="s">
        <v>202</v>
      </c>
      <c r="E143" s="66" t="e">
        <f>#REF!+#REF!+#REF!+#REF!+#REF!+#REF!+#REF!+#REF!</f>
        <v>#REF!</v>
      </c>
      <c r="F143" s="66" t="e">
        <f>#REF!+#REF!+#REF!+#REF!+#REF!+#REF!+#REF!+#REF!</f>
        <v>#REF!</v>
      </c>
      <c r="G143" s="68"/>
      <c r="H143" s="68"/>
      <c r="I143" s="68">
        <f>G143-H143</f>
        <v>0</v>
      </c>
      <c r="J143" s="68"/>
      <c r="K143" s="68"/>
    </row>
    <row r="144" spans="1:11" s="9" customFormat="1" ht="12.75" hidden="1">
      <c r="A144" s="36" t="s">
        <v>95</v>
      </c>
      <c r="B144" s="3"/>
      <c r="C144" s="39" t="s">
        <v>91</v>
      </c>
      <c r="D144" s="31" t="s">
        <v>110</v>
      </c>
      <c r="E144" s="79" t="e">
        <f aca="true" t="shared" si="22" ref="E144:K145">E145</f>
        <v>#REF!</v>
      </c>
      <c r="F144" s="79" t="e">
        <f t="shared" si="22"/>
        <v>#REF!</v>
      </c>
      <c r="G144" s="79">
        <f t="shared" si="22"/>
        <v>0</v>
      </c>
      <c r="H144" s="79">
        <f t="shared" si="22"/>
        <v>0</v>
      </c>
      <c r="I144" s="79">
        <f t="shared" si="22"/>
        <v>0</v>
      </c>
      <c r="J144" s="79">
        <f t="shared" si="22"/>
        <v>0</v>
      </c>
      <c r="K144" s="79">
        <f t="shared" si="22"/>
        <v>0</v>
      </c>
    </row>
    <row r="145" spans="2:11" ht="12.75" hidden="1">
      <c r="B145" s="3">
        <v>243</v>
      </c>
      <c r="C145" s="88"/>
      <c r="D145" s="89" t="s">
        <v>87</v>
      </c>
      <c r="E145" s="90" t="e">
        <f aca="true" t="shared" si="23" ref="E145:K145">E146</f>
        <v>#REF!</v>
      </c>
      <c r="F145" s="90" t="e">
        <f t="shared" si="23"/>
        <v>#REF!</v>
      </c>
      <c r="G145" s="90">
        <f t="shared" si="23"/>
        <v>0</v>
      </c>
      <c r="H145" s="90">
        <f t="shared" si="22"/>
        <v>0</v>
      </c>
      <c r="I145" s="90">
        <f t="shared" si="22"/>
        <v>0</v>
      </c>
      <c r="J145" s="90">
        <f t="shared" si="23"/>
        <v>0</v>
      </c>
      <c r="K145" s="90">
        <f t="shared" si="23"/>
        <v>0</v>
      </c>
    </row>
    <row r="146" spans="2:11" s="9" customFormat="1" ht="12.75" hidden="1">
      <c r="B146" s="3"/>
      <c r="C146" s="48">
        <v>226</v>
      </c>
      <c r="D146" s="2" t="s">
        <v>25</v>
      </c>
      <c r="E146" s="66" t="e">
        <f>#REF!+#REF!+#REF!+#REF!+#REF!+#REF!+#REF!+#REF!</f>
        <v>#REF!</v>
      </c>
      <c r="F146" s="66" t="e">
        <f>#REF!+#REF!+#REF!+#REF!+#REF!+#REF!+#REF!+#REF!</f>
        <v>#REF!</v>
      </c>
      <c r="G146" s="66">
        <f>SUM(G147:G150)</f>
        <v>0</v>
      </c>
      <c r="H146" s="66">
        <f>SUM(H147:H150)</f>
        <v>0</v>
      </c>
      <c r="I146" s="66">
        <f>SUM(I147:I150)</f>
        <v>0</v>
      </c>
      <c r="J146" s="66">
        <f>SUM(J147:J150)</f>
        <v>0</v>
      </c>
      <c r="K146" s="66">
        <f>SUM(K147:K150)</f>
        <v>0</v>
      </c>
    </row>
    <row r="147" spans="2:11" ht="12.75" hidden="1">
      <c r="B147" s="3"/>
      <c r="C147" s="37"/>
      <c r="D147" s="11" t="s">
        <v>111</v>
      </c>
      <c r="E147" s="66" t="e">
        <f>#REF!+#REF!+#REF!+#REF!+#REF!+#REF!+#REF!+#REF!</f>
        <v>#REF!</v>
      </c>
      <c r="F147" s="66" t="e">
        <f>#REF!+#REF!+#REF!+#REF!+#REF!+#REF!+#REF!+#REF!</f>
        <v>#REF!</v>
      </c>
      <c r="G147" s="68"/>
      <c r="H147" s="68"/>
      <c r="I147" s="68">
        <f>G147-H147</f>
        <v>0</v>
      </c>
      <c r="J147" s="68"/>
      <c r="K147" s="68"/>
    </row>
    <row r="148" spans="2:11" ht="25.5" hidden="1">
      <c r="B148" s="3"/>
      <c r="C148" s="37"/>
      <c r="D148" s="11" t="s">
        <v>109</v>
      </c>
      <c r="E148" s="66" t="e">
        <f>#REF!+#REF!+#REF!+#REF!+#REF!+#REF!+#REF!+#REF!</f>
        <v>#REF!</v>
      </c>
      <c r="F148" s="66" t="e">
        <f>#REF!+#REF!+#REF!+#REF!+#REF!+#REF!+#REF!+#REF!</f>
        <v>#REF!</v>
      </c>
      <c r="G148" s="68"/>
      <c r="H148" s="68"/>
      <c r="I148" s="68">
        <f>G148-H148</f>
        <v>0</v>
      </c>
      <c r="J148" s="68"/>
      <c r="K148" s="68"/>
    </row>
    <row r="149" spans="2:11" ht="12.75" customHeight="1" hidden="1">
      <c r="B149" s="3"/>
      <c r="C149" s="37"/>
      <c r="D149" s="11" t="s">
        <v>215</v>
      </c>
      <c r="E149" s="66" t="e">
        <f>#REF!+#REF!+#REF!+#REF!+#REF!+#REF!+#REF!+#REF!</f>
        <v>#REF!</v>
      </c>
      <c r="F149" s="66" t="e">
        <f>#REF!+#REF!+#REF!+#REF!+#REF!+#REF!+#REF!+#REF!</f>
        <v>#REF!</v>
      </c>
      <c r="G149" s="68"/>
      <c r="H149" s="68"/>
      <c r="I149" s="68">
        <f>G149-H149</f>
        <v>0</v>
      </c>
      <c r="J149" s="68"/>
      <c r="K149" s="68"/>
    </row>
    <row r="150" spans="2:11" ht="12.75">
      <c r="B150" s="3"/>
      <c r="E150" s="80" t="e">
        <f>#REF!+#REF!+#REF!+#REF!+#REF!+#REF!+#REF!+#REF!</f>
        <v>#REF!</v>
      </c>
      <c r="F150" s="80" t="e">
        <f>#REF!+#REF!+#REF!+#REF!+#REF!+#REF!+#REF!+#REF!</f>
        <v>#REF!</v>
      </c>
      <c r="G150" s="78"/>
      <c r="H150" s="78"/>
      <c r="I150" s="78"/>
      <c r="J150" s="78"/>
      <c r="K150" s="78"/>
    </row>
    <row r="151" spans="1:11" s="5" customFormat="1" ht="38.25" customHeight="1">
      <c r="A151" s="35" t="s">
        <v>77</v>
      </c>
      <c r="B151" s="43"/>
      <c r="C151" s="75" t="s">
        <v>93</v>
      </c>
      <c r="D151" s="77" t="s">
        <v>264</v>
      </c>
      <c r="E151" s="84" t="e">
        <f aca="true" t="shared" si="24" ref="E151:K151">E152</f>
        <v>#REF!</v>
      </c>
      <c r="F151" s="84" t="e">
        <f t="shared" si="24"/>
        <v>#REF!</v>
      </c>
      <c r="G151" s="84">
        <f t="shared" si="24"/>
        <v>351540</v>
      </c>
      <c r="H151" s="84">
        <f t="shared" si="24"/>
        <v>87885</v>
      </c>
      <c r="I151" s="84">
        <f t="shared" si="24"/>
        <v>263655</v>
      </c>
      <c r="J151" s="84">
        <f t="shared" si="24"/>
        <v>0</v>
      </c>
      <c r="K151" s="84">
        <f t="shared" si="24"/>
        <v>0</v>
      </c>
    </row>
    <row r="152" spans="1:11" ht="12.75" customHeight="1">
      <c r="A152" s="36" t="s">
        <v>94</v>
      </c>
      <c r="B152" s="3"/>
      <c r="C152" s="47"/>
      <c r="D152" s="22" t="s">
        <v>64</v>
      </c>
      <c r="E152" s="81" t="e">
        <f aca="true" t="shared" si="25" ref="E152:J152">SUM(E153:E154)</f>
        <v>#REF!</v>
      </c>
      <c r="F152" s="81" t="e">
        <f t="shared" si="25"/>
        <v>#REF!</v>
      </c>
      <c r="G152" s="81">
        <f t="shared" si="25"/>
        <v>351540</v>
      </c>
      <c r="H152" s="81">
        <f t="shared" si="25"/>
        <v>87885</v>
      </c>
      <c r="I152" s="81">
        <f t="shared" si="25"/>
        <v>263655</v>
      </c>
      <c r="J152" s="81">
        <f t="shared" si="25"/>
        <v>0</v>
      </c>
      <c r="K152" s="81">
        <f>SUM(K153:K154)</f>
        <v>0</v>
      </c>
    </row>
    <row r="153" spans="1:11" s="5" customFormat="1" ht="12.75" customHeight="1">
      <c r="A153" s="36"/>
      <c r="B153" s="44">
        <v>111</v>
      </c>
      <c r="C153" s="45">
        <v>211</v>
      </c>
      <c r="D153" s="11" t="s">
        <v>0</v>
      </c>
      <c r="E153" s="66" t="e">
        <f>#REF!+#REF!+#REF!+#REF!+#REF!+#REF!+#REF!+#REF!</f>
        <v>#REF!</v>
      </c>
      <c r="F153" s="66" t="e">
        <f>#REF!+#REF!+#REF!+#REF!+#REF!+#REF!+#REF!+#REF!</f>
        <v>#REF!</v>
      </c>
      <c r="G153" s="68">
        <v>270000</v>
      </c>
      <c r="H153" s="68">
        <v>67500</v>
      </c>
      <c r="I153" s="68">
        <f>G153-H153</f>
        <v>202500</v>
      </c>
      <c r="J153" s="68"/>
      <c r="K153" s="68"/>
    </row>
    <row r="154" spans="1:11" s="5" customFormat="1" ht="12.75" customHeight="1">
      <c r="A154" s="36"/>
      <c r="B154" s="44">
        <v>119</v>
      </c>
      <c r="C154" s="45">
        <v>213</v>
      </c>
      <c r="D154" s="11" t="s">
        <v>1</v>
      </c>
      <c r="E154" s="68" t="e">
        <f>#REF!+#REF!+#REF!+#REF!+#REF!+#REF!+#REF!+#REF!</f>
        <v>#REF!</v>
      </c>
      <c r="F154" s="68" t="e">
        <f>#REF!+#REF!+#REF!+#REF!+#REF!+#REF!+#REF!+#REF!</f>
        <v>#REF!</v>
      </c>
      <c r="G154" s="68">
        <v>81540</v>
      </c>
      <c r="H154" s="68">
        <v>20385</v>
      </c>
      <c r="I154" s="68">
        <f>G154-H154</f>
        <v>61155</v>
      </c>
      <c r="J154" s="68"/>
      <c r="K154" s="68"/>
    </row>
    <row r="155" spans="2:11" ht="12.75">
      <c r="B155" s="3"/>
      <c r="E155" s="80" t="e">
        <f>#REF!+#REF!+#REF!+#REF!+#REF!+#REF!+#REF!+#REF!</f>
        <v>#REF!</v>
      </c>
      <c r="F155" s="80" t="e">
        <f>#REF!+#REF!+#REF!+#REF!+#REF!+#REF!+#REF!+#REF!</f>
        <v>#REF!</v>
      </c>
      <c r="G155" s="78"/>
      <c r="H155" s="78"/>
      <c r="I155" s="78"/>
      <c r="J155" s="78"/>
      <c r="K155" s="78"/>
    </row>
    <row r="156" spans="1:11" s="5" customFormat="1" ht="38.25" customHeight="1">
      <c r="A156" s="35" t="s">
        <v>77</v>
      </c>
      <c r="B156" s="43"/>
      <c r="C156" s="75" t="s">
        <v>96</v>
      </c>
      <c r="D156" s="77" t="s">
        <v>59</v>
      </c>
      <c r="E156" s="84" t="e">
        <f aca="true" t="shared" si="26" ref="E156:K156">E157+E171</f>
        <v>#REF!</v>
      </c>
      <c r="F156" s="84" t="e">
        <f t="shared" si="26"/>
        <v>#REF!</v>
      </c>
      <c r="G156" s="84">
        <f t="shared" si="26"/>
        <v>13133506.79</v>
      </c>
      <c r="H156" s="84">
        <f t="shared" si="26"/>
        <v>7029199.630000001</v>
      </c>
      <c r="I156" s="84">
        <f t="shared" si="26"/>
        <v>6104307.16</v>
      </c>
      <c r="J156" s="84">
        <f t="shared" si="26"/>
        <v>11407000</v>
      </c>
      <c r="K156" s="84">
        <f t="shared" si="26"/>
        <v>11407000</v>
      </c>
    </row>
    <row r="157" spans="1:11" s="9" customFormat="1" ht="12.75">
      <c r="A157" s="36" t="s">
        <v>94</v>
      </c>
      <c r="B157" s="3"/>
      <c r="C157" s="39"/>
      <c r="D157" s="31" t="s">
        <v>92</v>
      </c>
      <c r="E157" s="79" t="e">
        <f aca="true" t="shared" si="27" ref="E157:K157">E158+E161+E166</f>
        <v>#REF!</v>
      </c>
      <c r="F157" s="79" t="e">
        <f t="shared" si="27"/>
        <v>#REF!</v>
      </c>
      <c r="G157" s="79">
        <f t="shared" si="27"/>
        <v>12647310.44</v>
      </c>
      <c r="H157" s="79">
        <f t="shared" si="27"/>
        <v>6763794.48</v>
      </c>
      <c r="I157" s="79">
        <f t="shared" si="27"/>
        <v>5883515.96</v>
      </c>
      <c r="J157" s="79">
        <f t="shared" si="27"/>
        <v>11085000</v>
      </c>
      <c r="K157" s="79">
        <f t="shared" si="27"/>
        <v>11085000</v>
      </c>
    </row>
    <row r="158" spans="1:11" ht="12.75" customHeight="1">
      <c r="A158" s="36"/>
      <c r="B158" s="3"/>
      <c r="C158" s="47"/>
      <c r="D158" s="22" t="s">
        <v>64</v>
      </c>
      <c r="E158" s="81" t="e">
        <f aca="true" t="shared" si="28" ref="E158:K158">SUM(E159:E160)</f>
        <v>#REF!</v>
      </c>
      <c r="F158" s="81" t="e">
        <f t="shared" si="28"/>
        <v>#REF!</v>
      </c>
      <c r="G158" s="81">
        <f t="shared" si="28"/>
        <v>12647310.44</v>
      </c>
      <c r="H158" s="81">
        <f t="shared" si="28"/>
        <v>6763794.48</v>
      </c>
      <c r="I158" s="81">
        <f t="shared" si="28"/>
        <v>5883515.96</v>
      </c>
      <c r="J158" s="81">
        <f t="shared" si="28"/>
        <v>11085000</v>
      </c>
      <c r="K158" s="81">
        <f t="shared" si="28"/>
        <v>11085000</v>
      </c>
    </row>
    <row r="159" spans="1:11" s="5" customFormat="1" ht="12.75" customHeight="1">
      <c r="A159" s="36"/>
      <c r="B159" s="44">
        <v>111</v>
      </c>
      <c r="C159" s="45">
        <v>211</v>
      </c>
      <c r="D159" s="11" t="s">
        <v>0</v>
      </c>
      <c r="E159" s="66" t="e">
        <f>#REF!+#REF!+#REF!+#REF!+#REF!+#REF!+#REF!+#REF!</f>
        <v>#REF!</v>
      </c>
      <c r="F159" s="66" t="e">
        <f>#REF!+#REF!+#REF!+#REF!+#REF!+#REF!+#REF!+#REF!</f>
        <v>#REF!</v>
      </c>
      <c r="G159" s="68">
        <v>9713756</v>
      </c>
      <c r="H159" s="68">
        <v>5300497</v>
      </c>
      <c r="I159" s="68">
        <f>G159-H159</f>
        <v>4413259</v>
      </c>
      <c r="J159" s="68">
        <v>8500000</v>
      </c>
      <c r="K159" s="68">
        <v>8500000</v>
      </c>
    </row>
    <row r="160" spans="1:11" s="5" customFormat="1" ht="12.75" customHeight="1">
      <c r="A160" s="36"/>
      <c r="B160" s="44">
        <v>119</v>
      </c>
      <c r="C160" s="45">
        <v>213</v>
      </c>
      <c r="D160" s="11" t="s">
        <v>1</v>
      </c>
      <c r="E160" s="66" t="e">
        <f>#REF!+#REF!+#REF!+#REF!+#REF!+#REF!+#REF!+#REF!</f>
        <v>#REF!</v>
      </c>
      <c r="F160" s="66" t="e">
        <f>#REF!+#REF!+#REF!+#REF!+#REF!+#REF!+#REF!+#REF!</f>
        <v>#REF!</v>
      </c>
      <c r="G160" s="68">
        <v>2933554.44</v>
      </c>
      <c r="H160" s="68">
        <v>1463297.48</v>
      </c>
      <c r="I160" s="68">
        <f>G160-H160</f>
        <v>1470256.96</v>
      </c>
      <c r="J160" s="68">
        <v>2585000</v>
      </c>
      <c r="K160" s="68">
        <v>2585000</v>
      </c>
    </row>
    <row r="161" spans="1:11" ht="12.75" hidden="1">
      <c r="A161" s="36" t="s">
        <v>94</v>
      </c>
      <c r="B161" s="91">
        <v>244</v>
      </c>
      <c r="C161" s="47"/>
      <c r="D161" s="22" t="s">
        <v>65</v>
      </c>
      <c r="E161" s="81" t="e">
        <f aca="true" t="shared" si="29" ref="E161:K161">E162</f>
        <v>#REF!</v>
      </c>
      <c r="F161" s="81" t="e">
        <f t="shared" si="29"/>
        <v>#REF!</v>
      </c>
      <c r="G161" s="81">
        <f t="shared" si="29"/>
        <v>0</v>
      </c>
      <c r="H161" s="81">
        <f t="shared" si="29"/>
        <v>0</v>
      </c>
      <c r="I161" s="81">
        <f t="shared" si="29"/>
        <v>0</v>
      </c>
      <c r="J161" s="81">
        <f t="shared" si="29"/>
        <v>0</v>
      </c>
      <c r="K161" s="81">
        <f t="shared" si="29"/>
        <v>0</v>
      </c>
    </row>
    <row r="162" spans="2:11" s="9" customFormat="1" ht="12.75" hidden="1">
      <c r="B162" s="3"/>
      <c r="C162" s="61">
        <v>226</v>
      </c>
      <c r="D162" s="30" t="s">
        <v>25</v>
      </c>
      <c r="E162" s="69" t="e">
        <f aca="true" t="shared" si="30" ref="E162:K162">SUM(E163:E165)</f>
        <v>#REF!</v>
      </c>
      <c r="F162" s="69" t="e">
        <f t="shared" si="30"/>
        <v>#REF!</v>
      </c>
      <c r="G162" s="69">
        <f t="shared" si="30"/>
        <v>0</v>
      </c>
      <c r="H162" s="69">
        <f t="shared" si="30"/>
        <v>0</v>
      </c>
      <c r="I162" s="69">
        <f t="shared" si="30"/>
        <v>0</v>
      </c>
      <c r="J162" s="69">
        <f t="shared" si="30"/>
        <v>0</v>
      </c>
      <c r="K162" s="69">
        <f t="shared" si="30"/>
        <v>0</v>
      </c>
    </row>
    <row r="163" spans="2:11" s="5" customFormat="1" ht="25.5" hidden="1">
      <c r="B163" s="44"/>
      <c r="C163" s="46"/>
      <c r="D163" s="11" t="s">
        <v>251</v>
      </c>
      <c r="E163" s="66" t="e">
        <f>#REF!+#REF!+#REF!+#REF!+#REF!+#REF!+#REF!+#REF!</f>
        <v>#REF!</v>
      </c>
      <c r="F163" s="66" t="e">
        <f>#REF!+#REF!+#REF!+#REF!+#REF!+#REF!+#REF!+#REF!</f>
        <v>#REF!</v>
      </c>
      <c r="G163" s="68"/>
      <c r="H163" s="68"/>
      <c r="I163" s="68">
        <f>G163-H163</f>
        <v>0</v>
      </c>
      <c r="J163" s="68"/>
      <c r="K163" s="68"/>
    </row>
    <row r="164" spans="2:11" s="5" customFormat="1" ht="12.75" hidden="1">
      <c r="B164" s="44"/>
      <c r="C164" s="46"/>
      <c r="D164" s="11"/>
      <c r="E164" s="66" t="e">
        <f>#REF!+#REF!+#REF!+#REF!+#REF!+#REF!+#REF!+#REF!</f>
        <v>#REF!</v>
      </c>
      <c r="F164" s="66" t="e">
        <f>#REF!+#REF!+#REF!+#REF!+#REF!+#REF!+#REF!+#REF!</f>
        <v>#REF!</v>
      </c>
      <c r="G164" s="68"/>
      <c r="H164" s="68"/>
      <c r="I164" s="68">
        <f>G164-H164</f>
        <v>0</v>
      </c>
      <c r="J164" s="68"/>
      <c r="K164" s="68"/>
    </row>
    <row r="165" spans="2:11" s="5" customFormat="1" ht="12.75" hidden="1">
      <c r="B165" s="44"/>
      <c r="C165" s="46"/>
      <c r="D165" s="11"/>
      <c r="E165" s="66" t="e">
        <f>#REF!+#REF!+#REF!+#REF!+#REF!+#REF!+#REF!+#REF!</f>
        <v>#REF!</v>
      </c>
      <c r="F165" s="66" t="e">
        <f>#REF!+#REF!+#REF!+#REF!+#REF!+#REF!+#REF!+#REF!</f>
        <v>#REF!</v>
      </c>
      <c r="G165" s="68"/>
      <c r="H165" s="68"/>
      <c r="I165" s="68">
        <f>G165-H165</f>
        <v>0</v>
      </c>
      <c r="J165" s="68"/>
      <c r="K165" s="68"/>
    </row>
    <row r="166" spans="1:11" s="9" customFormat="1" ht="12.75" customHeight="1" hidden="1">
      <c r="A166" s="36" t="s">
        <v>94</v>
      </c>
      <c r="B166" s="22"/>
      <c r="C166" s="22"/>
      <c r="D166" s="22" t="s">
        <v>254</v>
      </c>
      <c r="E166" s="81" t="e">
        <f aca="true" t="shared" si="31" ref="E166:K166">E167</f>
        <v>#REF!</v>
      </c>
      <c r="F166" s="81" t="e">
        <f t="shared" si="31"/>
        <v>#REF!</v>
      </c>
      <c r="G166" s="81">
        <f t="shared" si="31"/>
        <v>0</v>
      </c>
      <c r="H166" s="81">
        <f t="shared" si="31"/>
        <v>0</v>
      </c>
      <c r="I166" s="81">
        <f t="shared" si="31"/>
        <v>0</v>
      </c>
      <c r="J166" s="81">
        <f t="shared" si="31"/>
        <v>0</v>
      </c>
      <c r="K166" s="81">
        <f t="shared" si="31"/>
        <v>0</v>
      </c>
    </row>
    <row r="167" spans="2:11" s="10" customFormat="1" ht="25.5" hidden="1">
      <c r="B167" s="44"/>
      <c r="C167" s="59">
        <v>296</v>
      </c>
      <c r="D167" s="58" t="s">
        <v>253</v>
      </c>
      <c r="E167" s="83" t="e">
        <f aca="true" t="shared" si="32" ref="E167:K167">SUM(E168:E170)</f>
        <v>#REF!</v>
      </c>
      <c r="F167" s="83" t="e">
        <f t="shared" si="32"/>
        <v>#REF!</v>
      </c>
      <c r="G167" s="83">
        <f t="shared" si="32"/>
        <v>0</v>
      </c>
      <c r="H167" s="83">
        <f t="shared" si="32"/>
        <v>0</v>
      </c>
      <c r="I167" s="83">
        <f t="shared" si="32"/>
        <v>0</v>
      </c>
      <c r="J167" s="83">
        <f t="shared" si="32"/>
        <v>0</v>
      </c>
      <c r="K167" s="83">
        <f t="shared" si="32"/>
        <v>0</v>
      </c>
    </row>
    <row r="168" spans="2:11" s="5" customFormat="1" ht="12.75" hidden="1">
      <c r="B168" s="44"/>
      <c r="C168" s="46"/>
      <c r="D168" s="17" t="s">
        <v>252</v>
      </c>
      <c r="E168" s="66" t="e">
        <f>#REF!+#REF!+#REF!+#REF!+#REF!+#REF!+#REF!+#REF!</f>
        <v>#REF!</v>
      </c>
      <c r="F168" s="66" t="e">
        <f>#REF!+#REF!+#REF!+#REF!+#REF!+#REF!+#REF!+#REF!</f>
        <v>#REF!</v>
      </c>
      <c r="G168" s="68"/>
      <c r="H168" s="68"/>
      <c r="I168" s="68">
        <f>G168-H168</f>
        <v>0</v>
      </c>
      <c r="J168" s="68"/>
      <c r="K168" s="68"/>
    </row>
    <row r="169" spans="2:11" s="5" customFormat="1" ht="12.75" hidden="1">
      <c r="B169" s="44"/>
      <c r="C169" s="46"/>
      <c r="D169" s="17"/>
      <c r="E169" s="66" t="e">
        <f>#REF!+#REF!+#REF!+#REF!+#REF!+#REF!+#REF!+#REF!</f>
        <v>#REF!</v>
      </c>
      <c r="F169" s="66" t="e">
        <f>#REF!+#REF!+#REF!+#REF!+#REF!+#REF!+#REF!+#REF!</f>
        <v>#REF!</v>
      </c>
      <c r="G169" s="68"/>
      <c r="H169" s="68"/>
      <c r="I169" s="68">
        <f>G169-H169</f>
        <v>0</v>
      </c>
      <c r="J169" s="68"/>
      <c r="K169" s="68"/>
    </row>
    <row r="170" spans="2:11" s="5" customFormat="1" ht="12.75" hidden="1">
      <c r="B170" s="44"/>
      <c r="C170" s="46"/>
      <c r="D170" s="17"/>
      <c r="E170" s="66" t="e">
        <f>#REF!+#REF!+#REF!+#REF!+#REF!+#REF!+#REF!+#REF!</f>
        <v>#REF!</v>
      </c>
      <c r="F170" s="66" t="e">
        <f>#REF!+#REF!+#REF!+#REF!+#REF!+#REF!+#REF!+#REF!</f>
        <v>#REF!</v>
      </c>
      <c r="G170" s="68"/>
      <c r="H170" s="68"/>
      <c r="I170" s="68">
        <f>G170-H170</f>
        <v>0</v>
      </c>
      <c r="J170" s="68"/>
      <c r="K170" s="68"/>
    </row>
    <row r="171" spans="1:11" ht="12.75" customHeight="1">
      <c r="A171" s="36" t="s">
        <v>95</v>
      </c>
      <c r="B171" s="3">
        <v>244</v>
      </c>
      <c r="C171" s="47"/>
      <c r="D171" s="22" t="s">
        <v>65</v>
      </c>
      <c r="E171" s="81" t="e">
        <f aca="true" t="shared" si="33" ref="E171:K171">E172+E176+E180+E188+E200+E208+E220+E204</f>
        <v>#REF!</v>
      </c>
      <c r="F171" s="81" t="e">
        <f t="shared" si="33"/>
        <v>#REF!</v>
      </c>
      <c r="G171" s="81">
        <f t="shared" si="33"/>
        <v>486196.35</v>
      </c>
      <c r="H171" s="81">
        <f>H172+H176+H180+H188+H200+H208+H220+H204</f>
        <v>265405.14999999997</v>
      </c>
      <c r="I171" s="81">
        <f>I172+I176+I180+I188+I200+I208+I220+I204</f>
        <v>220791.2</v>
      </c>
      <c r="J171" s="81">
        <f t="shared" si="33"/>
        <v>322000</v>
      </c>
      <c r="K171" s="81">
        <f t="shared" si="33"/>
        <v>322000</v>
      </c>
    </row>
    <row r="172" spans="2:11" s="10" customFormat="1" ht="12.75" customHeight="1">
      <c r="B172" s="44"/>
      <c r="C172" s="61">
        <v>221</v>
      </c>
      <c r="D172" s="62" t="s">
        <v>2</v>
      </c>
      <c r="E172" s="66" t="e">
        <f>#REF!+#REF!+#REF!+#REF!+#REF!+#REF!+#REF!+#REF!</f>
        <v>#REF!</v>
      </c>
      <c r="F172" s="66" t="e">
        <f>#REF!+#REF!+#REF!+#REF!+#REF!+#REF!+#REF!+#REF!</f>
        <v>#REF!</v>
      </c>
      <c r="G172" s="69">
        <f>SUM(G173:G175)</f>
        <v>36000</v>
      </c>
      <c r="H172" s="69">
        <f>SUM(H173:H175)</f>
        <v>20878.86</v>
      </c>
      <c r="I172" s="69">
        <f>SUM(I173:I175)</f>
        <v>15121.14</v>
      </c>
      <c r="J172" s="69">
        <f>SUM(J173:J175)</f>
        <v>0</v>
      </c>
      <c r="K172" s="69">
        <f>SUM(K173:K175)</f>
        <v>0</v>
      </c>
    </row>
    <row r="173" spans="2:11" s="5" customFormat="1" ht="12.75">
      <c r="B173" s="44"/>
      <c r="C173" s="46"/>
      <c r="D173" s="11" t="s">
        <v>40</v>
      </c>
      <c r="E173" s="66" t="e">
        <f>#REF!+#REF!+#REF!+#REF!+#REF!+#REF!+#REF!+#REF!</f>
        <v>#REF!</v>
      </c>
      <c r="F173" s="66" t="e">
        <f>#REF!+#REF!+#REF!+#REF!+#REF!+#REF!+#REF!+#REF!</f>
        <v>#REF!</v>
      </c>
      <c r="G173" s="68">
        <v>36000</v>
      </c>
      <c r="H173" s="68">
        <v>20878.86</v>
      </c>
      <c r="I173" s="68">
        <f>G173-H173</f>
        <v>15121.14</v>
      </c>
      <c r="J173" s="68"/>
      <c r="K173" s="68"/>
    </row>
    <row r="174" spans="2:11" s="5" customFormat="1" ht="12.75">
      <c r="B174" s="44"/>
      <c r="C174" s="46"/>
      <c r="D174" s="11" t="s">
        <v>223</v>
      </c>
      <c r="E174" s="66" t="e">
        <f>#REF!+#REF!+#REF!+#REF!+#REF!+#REF!+#REF!+#REF!</f>
        <v>#REF!</v>
      </c>
      <c r="F174" s="66" t="e">
        <f>#REF!+#REF!+#REF!+#REF!+#REF!+#REF!+#REF!+#REF!</f>
        <v>#REF!</v>
      </c>
      <c r="G174" s="68"/>
      <c r="H174" s="68"/>
      <c r="I174" s="68">
        <f>G174-H174</f>
        <v>0</v>
      </c>
      <c r="J174" s="68"/>
      <c r="K174" s="68"/>
    </row>
    <row r="175" spans="2:11" s="5" customFormat="1" ht="12.75">
      <c r="B175" s="44"/>
      <c r="C175" s="46"/>
      <c r="D175" s="11"/>
      <c r="E175" s="66" t="e">
        <f>#REF!+#REF!+#REF!+#REF!+#REF!+#REF!+#REF!+#REF!</f>
        <v>#REF!</v>
      </c>
      <c r="F175" s="66" t="e">
        <f>#REF!+#REF!+#REF!+#REF!+#REF!+#REF!+#REF!+#REF!</f>
        <v>#REF!</v>
      </c>
      <c r="G175" s="68"/>
      <c r="H175" s="68"/>
      <c r="I175" s="68">
        <f>G175-H175</f>
        <v>0</v>
      </c>
      <c r="J175" s="68"/>
      <c r="K175" s="68"/>
    </row>
    <row r="176" spans="2:11" s="9" customFormat="1" ht="25.5">
      <c r="B176" s="3"/>
      <c r="C176" s="61">
        <v>225</v>
      </c>
      <c r="D176" s="62" t="s">
        <v>79</v>
      </c>
      <c r="E176" s="66" t="e">
        <f>#REF!+#REF!+#REF!+#REF!+#REF!+#REF!+#REF!+#REF!</f>
        <v>#REF!</v>
      </c>
      <c r="F176" s="66" t="e">
        <f>#REF!+#REF!+#REF!+#REF!+#REF!+#REF!+#REF!+#REF!</f>
        <v>#REF!</v>
      </c>
      <c r="G176" s="69">
        <f>SUM(G177:G179)</f>
        <v>0</v>
      </c>
      <c r="H176" s="69">
        <f>SUM(H177:H179)</f>
        <v>0</v>
      </c>
      <c r="I176" s="69">
        <f>SUM(I177:I179)</f>
        <v>0</v>
      </c>
      <c r="J176" s="69">
        <f>SUM(J177:J179)</f>
        <v>0</v>
      </c>
      <c r="K176" s="69">
        <f>SUM(K177:K179)</f>
        <v>0</v>
      </c>
    </row>
    <row r="177" spans="2:11" s="5" customFormat="1" ht="12.75">
      <c r="B177" s="44"/>
      <c r="C177" s="46"/>
      <c r="D177" s="11" t="s">
        <v>70</v>
      </c>
      <c r="E177" s="66" t="e">
        <f>#REF!+#REF!+#REF!+#REF!+#REF!+#REF!+#REF!+#REF!</f>
        <v>#REF!</v>
      </c>
      <c r="F177" s="66" t="e">
        <f>#REF!+#REF!+#REF!+#REF!+#REF!+#REF!+#REF!+#REF!</f>
        <v>#REF!</v>
      </c>
      <c r="G177" s="68"/>
      <c r="H177" s="68"/>
      <c r="I177" s="68">
        <f>G177-H177</f>
        <v>0</v>
      </c>
      <c r="J177" s="68"/>
      <c r="K177" s="68"/>
    </row>
    <row r="178" spans="2:11" s="5" customFormat="1" ht="12.75">
      <c r="B178" s="44"/>
      <c r="C178" s="46"/>
      <c r="D178" s="11"/>
      <c r="E178" s="66" t="e">
        <f>#REF!+#REF!+#REF!+#REF!+#REF!+#REF!+#REF!+#REF!</f>
        <v>#REF!</v>
      </c>
      <c r="F178" s="66" t="e">
        <f>#REF!+#REF!+#REF!+#REF!+#REF!+#REF!+#REF!+#REF!</f>
        <v>#REF!</v>
      </c>
      <c r="G178" s="68"/>
      <c r="H178" s="68"/>
      <c r="I178" s="68">
        <f>G178-H178</f>
        <v>0</v>
      </c>
      <c r="J178" s="68"/>
      <c r="K178" s="68"/>
    </row>
    <row r="179" spans="2:11" s="5" customFormat="1" ht="12.75">
      <c r="B179" s="44"/>
      <c r="C179" s="46"/>
      <c r="D179" s="11"/>
      <c r="E179" s="66" t="e">
        <f>#REF!+#REF!+#REF!+#REF!+#REF!+#REF!+#REF!+#REF!</f>
        <v>#REF!</v>
      </c>
      <c r="F179" s="66" t="e">
        <f>#REF!+#REF!+#REF!+#REF!+#REF!+#REF!+#REF!+#REF!</f>
        <v>#REF!</v>
      </c>
      <c r="G179" s="68"/>
      <c r="H179" s="68"/>
      <c r="I179" s="68">
        <f>G179-H179</f>
        <v>0</v>
      </c>
      <c r="J179" s="68"/>
      <c r="K179" s="68"/>
    </row>
    <row r="180" spans="2:11" s="9" customFormat="1" ht="12.75">
      <c r="B180" s="3"/>
      <c r="C180" s="61">
        <v>226</v>
      </c>
      <c r="D180" s="30" t="s">
        <v>25</v>
      </c>
      <c r="E180" s="66" t="e">
        <f>#REF!+#REF!+#REF!+#REF!+#REF!+#REF!+#REF!+#REF!</f>
        <v>#REF!</v>
      </c>
      <c r="F180" s="66" t="e">
        <f>#REF!+#REF!+#REF!+#REF!+#REF!+#REF!+#REF!+#REF!</f>
        <v>#REF!</v>
      </c>
      <c r="G180" s="69">
        <f>SUM(G181:G187)</f>
        <v>154706.35</v>
      </c>
      <c r="H180" s="69">
        <f>SUM(H181:H187)</f>
        <v>40925</v>
      </c>
      <c r="I180" s="69">
        <f>SUM(I181:I187)</f>
        <v>113781.35</v>
      </c>
      <c r="J180" s="69">
        <f>SUM(J181:J187)</f>
        <v>0</v>
      </c>
      <c r="K180" s="69">
        <f>SUM(K181:K187)</f>
        <v>0</v>
      </c>
    </row>
    <row r="181" spans="2:11" s="5" customFormat="1" ht="12.75">
      <c r="B181" s="44"/>
      <c r="C181" s="46"/>
      <c r="D181" s="11" t="s">
        <v>166</v>
      </c>
      <c r="E181" s="66" t="e">
        <f>#REF!+#REF!+#REF!+#REF!+#REF!+#REF!+#REF!+#REF!</f>
        <v>#REF!</v>
      </c>
      <c r="F181" s="66" t="e">
        <f>#REF!+#REF!+#REF!+#REF!+#REF!+#REF!+#REF!+#REF!</f>
        <v>#REF!</v>
      </c>
      <c r="G181" s="68">
        <v>40925</v>
      </c>
      <c r="H181" s="68">
        <v>40925</v>
      </c>
      <c r="I181" s="68">
        <f aca="true" t="shared" si="34" ref="I181:I187">G181-H181</f>
        <v>0</v>
      </c>
      <c r="J181" s="68"/>
      <c r="K181" s="68"/>
    </row>
    <row r="182" spans="2:11" s="5" customFormat="1" ht="12.75">
      <c r="B182" s="44"/>
      <c r="C182" s="46"/>
      <c r="D182" s="11" t="s">
        <v>192</v>
      </c>
      <c r="E182" s="66" t="e">
        <f>#REF!+#REF!+#REF!+#REF!+#REF!+#REF!+#REF!+#REF!</f>
        <v>#REF!</v>
      </c>
      <c r="F182" s="66" t="e">
        <f>#REF!+#REF!+#REF!+#REF!+#REF!+#REF!+#REF!+#REF!</f>
        <v>#REF!</v>
      </c>
      <c r="G182" s="68"/>
      <c r="H182" s="68"/>
      <c r="I182" s="68">
        <f t="shared" si="34"/>
        <v>0</v>
      </c>
      <c r="J182" s="68"/>
      <c r="K182" s="68"/>
    </row>
    <row r="183" spans="2:11" s="5" customFormat="1" ht="12.75">
      <c r="B183" s="44"/>
      <c r="C183" s="46"/>
      <c r="D183" s="11" t="s">
        <v>194</v>
      </c>
      <c r="E183" s="66" t="e">
        <f>#REF!+#REF!+#REF!+#REF!+#REF!+#REF!+#REF!+#REF!</f>
        <v>#REF!</v>
      </c>
      <c r="F183" s="66" t="e">
        <f>#REF!+#REF!+#REF!+#REF!+#REF!+#REF!+#REF!+#REF!</f>
        <v>#REF!</v>
      </c>
      <c r="G183" s="68">
        <v>113781.35</v>
      </c>
      <c r="H183" s="68"/>
      <c r="I183" s="68">
        <f t="shared" si="34"/>
        <v>113781.35</v>
      </c>
      <c r="J183" s="68"/>
      <c r="K183" s="68"/>
    </row>
    <row r="184" spans="2:11" s="5" customFormat="1" ht="12.75">
      <c r="B184" s="44"/>
      <c r="C184" s="46"/>
      <c r="D184" s="11" t="s">
        <v>221</v>
      </c>
      <c r="E184" s="66" t="e">
        <f>#REF!+#REF!+#REF!+#REF!+#REF!+#REF!+#REF!+#REF!</f>
        <v>#REF!</v>
      </c>
      <c r="F184" s="66" t="e">
        <f>#REF!+#REF!+#REF!+#REF!+#REF!+#REF!+#REF!+#REF!</f>
        <v>#REF!</v>
      </c>
      <c r="G184" s="68"/>
      <c r="H184" s="68"/>
      <c r="I184" s="68">
        <f t="shared" si="34"/>
        <v>0</v>
      </c>
      <c r="J184" s="68"/>
      <c r="K184" s="68"/>
    </row>
    <row r="185" spans="2:11" s="5" customFormat="1" ht="12.75">
      <c r="B185" s="44"/>
      <c r="C185" s="46"/>
      <c r="D185" s="11" t="s">
        <v>222</v>
      </c>
      <c r="E185" s="66" t="e">
        <f>#REF!+#REF!+#REF!+#REF!+#REF!+#REF!+#REF!+#REF!</f>
        <v>#REF!</v>
      </c>
      <c r="F185" s="66" t="e">
        <f>#REF!+#REF!+#REF!+#REF!+#REF!+#REF!+#REF!+#REF!</f>
        <v>#REF!</v>
      </c>
      <c r="G185" s="68"/>
      <c r="H185" s="68"/>
      <c r="I185" s="68">
        <f t="shared" si="34"/>
        <v>0</v>
      </c>
      <c r="J185" s="68"/>
      <c r="K185" s="68"/>
    </row>
    <row r="186" spans="2:11" s="5" customFormat="1" ht="25.5">
      <c r="B186" s="44"/>
      <c r="C186" s="46"/>
      <c r="D186" s="11" t="s">
        <v>251</v>
      </c>
      <c r="E186" s="66" t="e">
        <f>#REF!+#REF!+#REF!+#REF!+#REF!+#REF!+#REF!+#REF!</f>
        <v>#REF!</v>
      </c>
      <c r="F186" s="66" t="e">
        <f>#REF!+#REF!+#REF!+#REF!+#REF!+#REF!+#REF!+#REF!</f>
        <v>#REF!</v>
      </c>
      <c r="G186" s="68"/>
      <c r="H186" s="68"/>
      <c r="I186" s="68">
        <f>G186-H186</f>
        <v>0</v>
      </c>
      <c r="J186" s="68"/>
      <c r="K186" s="68"/>
    </row>
    <row r="187" spans="2:11" s="5" customFormat="1" ht="12.75">
      <c r="B187" s="44"/>
      <c r="C187" s="46"/>
      <c r="D187" s="11"/>
      <c r="E187" s="66" t="e">
        <f>#REF!+#REF!+#REF!+#REF!+#REF!+#REF!+#REF!+#REF!</f>
        <v>#REF!</v>
      </c>
      <c r="F187" s="66" t="e">
        <f>#REF!+#REF!+#REF!+#REF!+#REF!+#REF!+#REF!+#REF!</f>
        <v>#REF!</v>
      </c>
      <c r="G187" s="68"/>
      <c r="H187" s="68"/>
      <c r="I187" s="68">
        <f t="shared" si="34"/>
        <v>0</v>
      </c>
      <c r="J187" s="68"/>
      <c r="K187" s="68"/>
    </row>
    <row r="188" spans="2:11" s="10" customFormat="1" ht="12.75" customHeight="1">
      <c r="B188" s="44"/>
      <c r="C188" s="61">
        <v>310</v>
      </c>
      <c r="D188" s="62" t="s">
        <v>26</v>
      </c>
      <c r="E188" s="66" t="e">
        <f>#REF!+#REF!+#REF!+#REF!+#REF!+#REF!+#REF!+#REF!</f>
        <v>#REF!</v>
      </c>
      <c r="F188" s="66" t="e">
        <f>#REF!+#REF!+#REF!+#REF!+#REF!+#REF!+#REF!+#REF!</f>
        <v>#REF!</v>
      </c>
      <c r="G188" s="69">
        <f>SUM(G189:G199)</f>
        <v>116998.08</v>
      </c>
      <c r="H188" s="69">
        <f>SUM(H189:H199)</f>
        <v>25109.37</v>
      </c>
      <c r="I188" s="69">
        <f>SUM(I189:I199)</f>
        <v>91888.71</v>
      </c>
      <c r="J188" s="69">
        <f>SUM(J189:J199)</f>
        <v>322000</v>
      </c>
      <c r="K188" s="69">
        <f>SUM(K189:K199)</f>
        <v>322000</v>
      </c>
    </row>
    <row r="189" spans="2:11" s="5" customFormat="1" ht="12.75">
      <c r="B189" s="44"/>
      <c r="C189" s="46"/>
      <c r="D189" s="11" t="s">
        <v>167</v>
      </c>
      <c r="E189" s="66" t="e">
        <f>#REF!+#REF!+#REF!+#REF!+#REF!+#REF!+#REF!+#REF!</f>
        <v>#REF!</v>
      </c>
      <c r="F189" s="66" t="e">
        <f>#REF!+#REF!+#REF!+#REF!+#REF!+#REF!+#REF!+#REF!</f>
        <v>#REF!</v>
      </c>
      <c r="G189" s="68">
        <f>118558.08-6510</f>
        <v>112048.08</v>
      </c>
      <c r="H189" s="68">
        <v>20159.37</v>
      </c>
      <c r="I189" s="68">
        <f aca="true" t="shared" si="35" ref="I189:I219">G189-H189</f>
        <v>91888.71</v>
      </c>
      <c r="J189" s="68">
        <v>322000</v>
      </c>
      <c r="K189" s="68">
        <v>322000</v>
      </c>
    </row>
    <row r="190" spans="2:11" s="5" customFormat="1" ht="12.75">
      <c r="B190" s="44"/>
      <c r="C190" s="46"/>
      <c r="D190" s="17" t="s">
        <v>190</v>
      </c>
      <c r="E190" s="66" t="e">
        <f>#REF!+#REF!+#REF!+#REF!+#REF!+#REF!+#REF!+#REF!</f>
        <v>#REF!</v>
      </c>
      <c r="F190" s="66" t="e">
        <f>#REF!+#REF!+#REF!+#REF!+#REF!+#REF!+#REF!+#REF!</f>
        <v>#REF!</v>
      </c>
      <c r="G190" s="68"/>
      <c r="H190" s="68"/>
      <c r="I190" s="68">
        <f t="shared" si="35"/>
        <v>0</v>
      </c>
      <c r="J190" s="68"/>
      <c r="K190" s="68"/>
    </row>
    <row r="191" spans="2:11" s="5" customFormat="1" ht="25.5">
      <c r="B191" s="44"/>
      <c r="C191" s="46"/>
      <c r="D191" s="17" t="s">
        <v>154</v>
      </c>
      <c r="E191" s="66" t="e">
        <f>#REF!+#REF!+#REF!+#REF!+#REF!+#REF!+#REF!+#REF!</f>
        <v>#REF!</v>
      </c>
      <c r="F191" s="66" t="e">
        <f>#REF!+#REF!+#REF!+#REF!+#REF!+#REF!+#REF!+#REF!</f>
        <v>#REF!</v>
      </c>
      <c r="G191" s="68">
        <v>4950</v>
      </c>
      <c r="H191" s="68">
        <v>4950</v>
      </c>
      <c r="I191" s="68">
        <f t="shared" si="35"/>
        <v>0</v>
      </c>
      <c r="J191" s="68"/>
      <c r="K191" s="68"/>
    </row>
    <row r="192" spans="2:11" s="5" customFormat="1" ht="12.75">
      <c r="B192" s="44"/>
      <c r="C192" s="46"/>
      <c r="D192" s="17" t="s">
        <v>151</v>
      </c>
      <c r="E192" s="66" t="e">
        <f>#REF!+#REF!+#REF!+#REF!+#REF!+#REF!+#REF!+#REF!</f>
        <v>#REF!</v>
      </c>
      <c r="F192" s="66" t="e">
        <f>#REF!+#REF!+#REF!+#REF!+#REF!+#REF!+#REF!+#REF!</f>
        <v>#REF!</v>
      </c>
      <c r="G192" s="68"/>
      <c r="H192" s="68"/>
      <c r="I192" s="68">
        <f t="shared" si="35"/>
        <v>0</v>
      </c>
      <c r="J192" s="68"/>
      <c r="K192" s="68"/>
    </row>
    <row r="193" spans="2:11" s="5" customFormat="1" ht="12.75">
      <c r="B193" s="44"/>
      <c r="C193" s="46"/>
      <c r="D193" s="17" t="s">
        <v>155</v>
      </c>
      <c r="E193" s="66" t="e">
        <f>#REF!+#REF!+#REF!+#REF!+#REF!+#REF!+#REF!+#REF!</f>
        <v>#REF!</v>
      </c>
      <c r="F193" s="66" t="e">
        <f>#REF!+#REF!+#REF!+#REF!+#REF!+#REF!+#REF!+#REF!</f>
        <v>#REF!</v>
      </c>
      <c r="G193" s="68"/>
      <c r="H193" s="68"/>
      <c r="I193" s="68">
        <f t="shared" si="35"/>
        <v>0</v>
      </c>
      <c r="J193" s="68"/>
      <c r="K193" s="68"/>
    </row>
    <row r="194" spans="2:11" s="5" customFormat="1" ht="12.75">
      <c r="B194" s="44"/>
      <c r="C194" s="46"/>
      <c r="D194" s="17" t="s">
        <v>152</v>
      </c>
      <c r="E194" s="66" t="e">
        <f>#REF!+#REF!+#REF!+#REF!+#REF!+#REF!+#REF!+#REF!</f>
        <v>#REF!</v>
      </c>
      <c r="F194" s="66" t="e">
        <f>#REF!+#REF!+#REF!+#REF!+#REF!+#REF!+#REF!+#REF!</f>
        <v>#REF!</v>
      </c>
      <c r="G194" s="68"/>
      <c r="H194" s="68"/>
      <c r="I194" s="68">
        <f t="shared" si="35"/>
        <v>0</v>
      </c>
      <c r="J194" s="68"/>
      <c r="K194" s="68"/>
    </row>
    <row r="195" spans="2:11" s="5" customFormat="1" ht="12.75">
      <c r="B195" s="44"/>
      <c r="C195" s="46"/>
      <c r="D195" s="17" t="s">
        <v>153</v>
      </c>
      <c r="E195" s="66" t="e">
        <f>#REF!+#REF!+#REF!+#REF!+#REF!+#REF!+#REF!+#REF!</f>
        <v>#REF!</v>
      </c>
      <c r="F195" s="66" t="e">
        <f>#REF!+#REF!+#REF!+#REF!+#REF!+#REF!+#REF!+#REF!</f>
        <v>#REF!</v>
      </c>
      <c r="G195" s="68"/>
      <c r="H195" s="68"/>
      <c r="I195" s="68">
        <f t="shared" si="35"/>
        <v>0</v>
      </c>
      <c r="J195" s="68"/>
      <c r="K195" s="68"/>
    </row>
    <row r="196" spans="2:11" s="5" customFormat="1" ht="12.75">
      <c r="B196" s="44"/>
      <c r="C196" s="46"/>
      <c r="D196" s="17" t="s">
        <v>168</v>
      </c>
      <c r="E196" s="66" t="e">
        <f>#REF!+#REF!+#REF!+#REF!+#REF!+#REF!+#REF!+#REF!</f>
        <v>#REF!</v>
      </c>
      <c r="F196" s="66" t="e">
        <f>#REF!+#REF!+#REF!+#REF!+#REF!+#REF!+#REF!+#REF!</f>
        <v>#REF!</v>
      </c>
      <c r="G196" s="68"/>
      <c r="H196" s="68"/>
      <c r="I196" s="68">
        <f t="shared" si="35"/>
        <v>0</v>
      </c>
      <c r="J196" s="68"/>
      <c r="K196" s="68"/>
    </row>
    <row r="197" spans="2:11" s="5" customFormat="1" ht="12.75">
      <c r="B197" s="44"/>
      <c r="C197" s="46"/>
      <c r="D197" s="17" t="s">
        <v>191</v>
      </c>
      <c r="E197" s="66" t="e">
        <f>#REF!+#REF!+#REF!+#REF!+#REF!+#REF!+#REF!+#REF!</f>
        <v>#REF!</v>
      </c>
      <c r="F197" s="66" t="e">
        <f>#REF!+#REF!+#REF!+#REF!+#REF!+#REF!+#REF!+#REF!</f>
        <v>#REF!</v>
      </c>
      <c r="G197" s="68"/>
      <c r="H197" s="68"/>
      <c r="I197" s="68">
        <f t="shared" si="35"/>
        <v>0</v>
      </c>
      <c r="J197" s="68"/>
      <c r="K197" s="68"/>
    </row>
    <row r="198" spans="2:11" s="5" customFormat="1" ht="12.75">
      <c r="B198" s="44"/>
      <c r="C198" s="46"/>
      <c r="D198" s="17"/>
      <c r="E198" s="66" t="e">
        <f>#REF!+#REF!+#REF!+#REF!+#REF!+#REF!+#REF!+#REF!</f>
        <v>#REF!</v>
      </c>
      <c r="F198" s="66" t="e">
        <f>#REF!+#REF!+#REF!+#REF!+#REF!+#REF!+#REF!+#REF!</f>
        <v>#REF!</v>
      </c>
      <c r="G198" s="71"/>
      <c r="H198" s="68"/>
      <c r="I198" s="68">
        <f>G198-H198</f>
        <v>0</v>
      </c>
      <c r="J198" s="68"/>
      <c r="K198" s="68"/>
    </row>
    <row r="199" spans="2:11" s="5" customFormat="1" ht="12.75">
      <c r="B199" s="44"/>
      <c r="C199" s="46"/>
      <c r="D199" s="17"/>
      <c r="E199" s="66" t="e">
        <f>#REF!+#REF!+#REF!+#REF!+#REF!+#REF!+#REF!+#REF!</f>
        <v>#REF!</v>
      </c>
      <c r="F199" s="66" t="e">
        <f>#REF!+#REF!+#REF!+#REF!+#REF!+#REF!+#REF!+#REF!</f>
        <v>#REF!</v>
      </c>
      <c r="G199" s="68"/>
      <c r="H199" s="68"/>
      <c r="I199" s="68">
        <f t="shared" si="35"/>
        <v>0</v>
      </c>
      <c r="J199" s="68"/>
      <c r="K199" s="68"/>
    </row>
    <row r="200" spans="2:11" s="10" customFormat="1" ht="25.5">
      <c r="B200" s="44"/>
      <c r="C200" s="61">
        <v>344</v>
      </c>
      <c r="D200" s="62" t="s">
        <v>126</v>
      </c>
      <c r="E200" s="66" t="e">
        <f>#REF!+#REF!+#REF!+#REF!+#REF!+#REF!+#REF!+#REF!</f>
        <v>#REF!</v>
      </c>
      <c r="F200" s="66" t="e">
        <f>#REF!+#REF!+#REF!+#REF!+#REF!+#REF!+#REF!+#REF!</f>
        <v>#REF!</v>
      </c>
      <c r="G200" s="69">
        <f>SUM(G201:G203)</f>
        <v>0</v>
      </c>
      <c r="H200" s="69">
        <f>SUM(H201:H203)</f>
        <v>0</v>
      </c>
      <c r="I200" s="69">
        <f>SUM(I201:I203)</f>
        <v>0</v>
      </c>
      <c r="J200" s="69">
        <f>SUM(J201:J203)</f>
        <v>0</v>
      </c>
      <c r="K200" s="69">
        <f>SUM(K201:K203)</f>
        <v>0</v>
      </c>
    </row>
    <row r="201" spans="2:11" s="5" customFormat="1" ht="12.75">
      <c r="B201" s="44"/>
      <c r="C201" s="46"/>
      <c r="D201" s="17"/>
      <c r="E201" s="66" t="e">
        <f>#REF!+#REF!+#REF!+#REF!+#REF!+#REF!+#REF!+#REF!</f>
        <v>#REF!</v>
      </c>
      <c r="F201" s="66" t="e">
        <f>#REF!+#REF!+#REF!+#REF!+#REF!+#REF!+#REF!+#REF!</f>
        <v>#REF!</v>
      </c>
      <c r="G201" s="68"/>
      <c r="H201" s="68"/>
      <c r="I201" s="68">
        <f t="shared" si="35"/>
        <v>0</v>
      </c>
      <c r="J201" s="68"/>
      <c r="K201" s="68"/>
    </row>
    <row r="202" spans="2:11" s="5" customFormat="1" ht="12.75">
      <c r="B202" s="44"/>
      <c r="C202" s="46"/>
      <c r="D202" s="17"/>
      <c r="E202" s="66" t="e">
        <f>#REF!+#REF!+#REF!+#REF!+#REF!+#REF!+#REF!+#REF!</f>
        <v>#REF!</v>
      </c>
      <c r="F202" s="66" t="e">
        <f>#REF!+#REF!+#REF!+#REF!+#REF!+#REF!+#REF!+#REF!</f>
        <v>#REF!</v>
      </c>
      <c r="G202" s="68"/>
      <c r="H202" s="68"/>
      <c r="I202" s="68">
        <f t="shared" si="35"/>
        <v>0</v>
      </c>
      <c r="J202" s="68"/>
      <c r="K202" s="68"/>
    </row>
    <row r="203" spans="2:11" s="5" customFormat="1" ht="12.75">
      <c r="B203" s="44"/>
      <c r="C203" s="46"/>
      <c r="D203" s="17"/>
      <c r="E203" s="66" t="e">
        <f>#REF!+#REF!+#REF!+#REF!+#REF!+#REF!+#REF!+#REF!</f>
        <v>#REF!</v>
      </c>
      <c r="F203" s="66" t="e">
        <f>#REF!+#REF!+#REF!+#REF!+#REF!+#REF!+#REF!+#REF!</f>
        <v>#REF!</v>
      </c>
      <c r="G203" s="68"/>
      <c r="H203" s="68"/>
      <c r="I203" s="68">
        <f t="shared" si="35"/>
        <v>0</v>
      </c>
      <c r="J203" s="68"/>
      <c r="K203" s="68"/>
    </row>
    <row r="204" spans="2:11" s="10" customFormat="1" ht="12.75">
      <c r="B204" s="44"/>
      <c r="C204" s="61">
        <v>345</v>
      </c>
      <c r="D204" s="62" t="s">
        <v>188</v>
      </c>
      <c r="E204" s="66" t="e">
        <f>#REF!+#REF!+#REF!+#REF!+#REF!+#REF!+#REF!+#REF!</f>
        <v>#REF!</v>
      </c>
      <c r="F204" s="66" t="e">
        <f>#REF!+#REF!+#REF!+#REF!+#REF!+#REF!+#REF!+#REF!</f>
        <v>#REF!</v>
      </c>
      <c r="G204" s="69">
        <f>SUM(G205:G207)</f>
        <v>0</v>
      </c>
      <c r="H204" s="69">
        <f>SUM(H205:H207)</f>
        <v>0</v>
      </c>
      <c r="I204" s="69">
        <f>SUM(I205:I207)</f>
        <v>0</v>
      </c>
      <c r="J204" s="69">
        <f>SUM(J205:J207)</f>
        <v>0</v>
      </c>
      <c r="K204" s="69">
        <f>SUM(K205:K207)</f>
        <v>0</v>
      </c>
    </row>
    <row r="205" spans="2:11" s="5" customFormat="1" ht="12.75">
      <c r="B205" s="44"/>
      <c r="C205" s="46"/>
      <c r="D205" s="17"/>
      <c r="E205" s="66" t="e">
        <f>#REF!+#REF!+#REF!+#REF!+#REF!+#REF!+#REF!+#REF!</f>
        <v>#REF!</v>
      </c>
      <c r="F205" s="66" t="e">
        <f>#REF!+#REF!+#REF!+#REF!+#REF!+#REF!+#REF!+#REF!</f>
        <v>#REF!</v>
      </c>
      <c r="G205" s="68"/>
      <c r="H205" s="68"/>
      <c r="I205" s="68">
        <f t="shared" si="35"/>
        <v>0</v>
      </c>
      <c r="J205" s="68"/>
      <c r="K205" s="68"/>
    </row>
    <row r="206" spans="2:11" s="5" customFormat="1" ht="12.75">
      <c r="B206" s="44"/>
      <c r="C206" s="46"/>
      <c r="D206" s="17"/>
      <c r="E206" s="66" t="e">
        <f>#REF!+#REF!+#REF!+#REF!+#REF!+#REF!+#REF!+#REF!</f>
        <v>#REF!</v>
      </c>
      <c r="F206" s="66" t="e">
        <f>#REF!+#REF!+#REF!+#REF!+#REF!+#REF!+#REF!+#REF!</f>
        <v>#REF!</v>
      </c>
      <c r="G206" s="68"/>
      <c r="H206" s="68"/>
      <c r="I206" s="68">
        <f t="shared" si="35"/>
        <v>0</v>
      </c>
      <c r="J206" s="68"/>
      <c r="K206" s="68"/>
    </row>
    <row r="207" spans="2:11" s="5" customFormat="1" ht="12.75">
      <c r="B207" s="44"/>
      <c r="C207" s="46"/>
      <c r="D207" s="17"/>
      <c r="E207" s="66" t="e">
        <f>#REF!+#REF!+#REF!+#REF!+#REF!+#REF!+#REF!+#REF!</f>
        <v>#REF!</v>
      </c>
      <c r="F207" s="66" t="e">
        <f>#REF!+#REF!+#REF!+#REF!+#REF!+#REF!+#REF!+#REF!</f>
        <v>#REF!</v>
      </c>
      <c r="G207" s="68"/>
      <c r="H207" s="68"/>
      <c r="I207" s="68">
        <f t="shared" si="35"/>
        <v>0</v>
      </c>
      <c r="J207" s="68"/>
      <c r="K207" s="68"/>
    </row>
    <row r="208" spans="2:11" s="10" customFormat="1" ht="25.5">
      <c r="B208" s="44"/>
      <c r="C208" s="61">
        <v>346</v>
      </c>
      <c r="D208" s="62" t="s">
        <v>127</v>
      </c>
      <c r="E208" s="66" t="e">
        <f>#REF!+#REF!+#REF!+#REF!+#REF!+#REF!+#REF!+#REF!</f>
        <v>#REF!</v>
      </c>
      <c r="F208" s="66" t="e">
        <f>#REF!+#REF!+#REF!+#REF!+#REF!+#REF!+#REF!+#REF!</f>
        <v>#REF!</v>
      </c>
      <c r="G208" s="69">
        <f>SUM(G209:G219)</f>
        <v>168763.87</v>
      </c>
      <c r="H208" s="69">
        <f>SUM(H209:H219)</f>
        <v>168763.87</v>
      </c>
      <c r="I208" s="69">
        <f>SUM(I209:I219)</f>
        <v>0</v>
      </c>
      <c r="J208" s="69">
        <f>SUM(J209:J219)</f>
        <v>0</v>
      </c>
      <c r="K208" s="69">
        <f>SUM(K209:K219)</f>
        <v>0</v>
      </c>
    </row>
    <row r="209" spans="2:11" s="5" customFormat="1" ht="25.5">
      <c r="B209" s="44"/>
      <c r="C209" s="46"/>
      <c r="D209" s="17" t="s">
        <v>157</v>
      </c>
      <c r="E209" s="66" t="e">
        <f>#REF!+#REF!+#REF!+#REF!+#REF!+#REF!+#REF!+#REF!</f>
        <v>#REF!</v>
      </c>
      <c r="F209" s="66" t="e">
        <f>#REF!+#REF!+#REF!+#REF!+#REF!+#REF!+#REF!+#REF!</f>
        <v>#REF!</v>
      </c>
      <c r="G209" s="68"/>
      <c r="H209" s="68"/>
      <c r="I209" s="68">
        <f t="shared" si="35"/>
        <v>0</v>
      </c>
      <c r="J209" s="68"/>
      <c r="K209" s="68"/>
    </row>
    <row r="210" spans="2:11" s="5" customFormat="1" ht="12.75">
      <c r="B210" s="44"/>
      <c r="C210" s="46"/>
      <c r="D210" s="17" t="s">
        <v>158</v>
      </c>
      <c r="E210" s="66" t="e">
        <f>#REF!+#REF!+#REF!+#REF!+#REF!+#REF!+#REF!+#REF!</f>
        <v>#REF!</v>
      </c>
      <c r="F210" s="66" t="e">
        <f>#REF!+#REF!+#REF!+#REF!+#REF!+#REF!+#REF!+#REF!</f>
        <v>#REF!</v>
      </c>
      <c r="G210" s="68">
        <v>42866.87</v>
      </c>
      <c r="H210" s="68">
        <v>42866.869999999995</v>
      </c>
      <c r="I210" s="68">
        <f t="shared" si="35"/>
        <v>0</v>
      </c>
      <c r="J210" s="68"/>
      <c r="K210" s="68"/>
    </row>
    <row r="211" spans="2:11" s="5" customFormat="1" ht="12.75">
      <c r="B211" s="44"/>
      <c r="C211" s="46"/>
      <c r="D211" s="17" t="s">
        <v>156</v>
      </c>
      <c r="E211" s="66" t="e">
        <f>#REF!+#REF!+#REF!+#REF!+#REF!+#REF!+#REF!+#REF!</f>
        <v>#REF!</v>
      </c>
      <c r="F211" s="66" t="e">
        <f>#REF!+#REF!+#REF!+#REF!+#REF!+#REF!+#REF!+#REF!</f>
        <v>#REF!</v>
      </c>
      <c r="G211" s="68"/>
      <c r="H211" s="68"/>
      <c r="I211" s="68">
        <f t="shared" si="35"/>
        <v>0</v>
      </c>
      <c r="J211" s="68"/>
      <c r="K211" s="68"/>
    </row>
    <row r="212" spans="2:11" s="5" customFormat="1" ht="12.75">
      <c r="B212" s="44"/>
      <c r="C212" s="46"/>
      <c r="D212" s="17" t="s">
        <v>169</v>
      </c>
      <c r="E212" s="66" t="e">
        <f>#REF!+#REF!+#REF!+#REF!+#REF!+#REF!+#REF!+#REF!</f>
        <v>#REF!</v>
      </c>
      <c r="F212" s="66" t="e">
        <f>#REF!+#REF!+#REF!+#REF!+#REF!+#REF!+#REF!+#REF!</f>
        <v>#REF!</v>
      </c>
      <c r="G212" s="68"/>
      <c r="H212" s="68"/>
      <c r="I212" s="68">
        <f t="shared" si="35"/>
        <v>0</v>
      </c>
      <c r="J212" s="68"/>
      <c r="K212" s="68"/>
    </row>
    <row r="213" spans="2:11" s="5" customFormat="1" ht="12.75">
      <c r="B213" s="44"/>
      <c r="C213" s="46"/>
      <c r="D213" s="17" t="s">
        <v>174</v>
      </c>
      <c r="E213" s="66" t="e">
        <f>#REF!+#REF!+#REF!+#REF!+#REF!+#REF!+#REF!+#REF!</f>
        <v>#REF!</v>
      </c>
      <c r="F213" s="66" t="e">
        <f>#REF!+#REF!+#REF!+#REF!+#REF!+#REF!+#REF!+#REF!</f>
        <v>#REF!</v>
      </c>
      <c r="G213" s="68"/>
      <c r="H213" s="68"/>
      <c r="I213" s="68">
        <f t="shared" si="35"/>
        <v>0</v>
      </c>
      <c r="J213" s="68"/>
      <c r="K213" s="68"/>
    </row>
    <row r="214" spans="2:11" s="5" customFormat="1" ht="12.75">
      <c r="B214" s="44"/>
      <c r="C214" s="46"/>
      <c r="D214" s="17" t="s">
        <v>173</v>
      </c>
      <c r="E214" s="66" t="e">
        <f>#REF!+#REF!+#REF!+#REF!+#REF!+#REF!+#REF!+#REF!</f>
        <v>#REF!</v>
      </c>
      <c r="F214" s="66" t="e">
        <f>#REF!+#REF!+#REF!+#REF!+#REF!+#REF!+#REF!+#REF!</f>
        <v>#REF!</v>
      </c>
      <c r="G214" s="68"/>
      <c r="H214" s="68"/>
      <c r="I214" s="68">
        <f t="shared" si="35"/>
        <v>0</v>
      </c>
      <c r="J214" s="68"/>
      <c r="K214" s="68"/>
    </row>
    <row r="215" spans="2:11" s="5" customFormat="1" ht="12.75">
      <c r="B215" s="44"/>
      <c r="C215" s="46"/>
      <c r="D215" s="17" t="s">
        <v>197</v>
      </c>
      <c r="E215" s="66" t="e">
        <f>#REF!+#REF!+#REF!+#REF!+#REF!+#REF!+#REF!+#REF!</f>
        <v>#REF!</v>
      </c>
      <c r="F215" s="66" t="e">
        <f>#REF!+#REF!+#REF!+#REF!+#REF!+#REF!+#REF!+#REF!</f>
        <v>#REF!</v>
      </c>
      <c r="G215" s="68">
        <v>119387</v>
      </c>
      <c r="H215" s="68">
        <v>119387</v>
      </c>
      <c r="I215" s="68">
        <f t="shared" si="35"/>
        <v>0</v>
      </c>
      <c r="J215" s="68"/>
      <c r="K215" s="68"/>
    </row>
    <row r="216" spans="2:11" s="5" customFormat="1" ht="12.75">
      <c r="B216" s="44"/>
      <c r="C216" s="46"/>
      <c r="D216" s="17" t="s">
        <v>227</v>
      </c>
      <c r="E216" s="66" t="e">
        <f>#REF!+#REF!+#REF!+#REF!+#REF!+#REF!+#REF!+#REF!</f>
        <v>#REF!</v>
      </c>
      <c r="F216" s="66" t="e">
        <f>#REF!+#REF!+#REF!+#REF!+#REF!+#REF!+#REF!+#REF!</f>
        <v>#REF!</v>
      </c>
      <c r="G216" s="68"/>
      <c r="H216" s="68"/>
      <c r="I216" s="68">
        <f>G216-H216</f>
        <v>0</v>
      </c>
      <c r="J216" s="68"/>
      <c r="K216" s="68"/>
    </row>
    <row r="217" spans="2:11" s="5" customFormat="1" ht="12.75">
      <c r="B217" s="44"/>
      <c r="C217" s="46"/>
      <c r="D217" s="17" t="s">
        <v>238</v>
      </c>
      <c r="E217" s="66" t="e">
        <f>#REF!+#REF!+#REF!+#REF!+#REF!+#REF!+#REF!+#REF!</f>
        <v>#REF!</v>
      </c>
      <c r="F217" s="66" t="e">
        <f>#REF!+#REF!+#REF!+#REF!+#REF!+#REF!+#REF!+#REF!</f>
        <v>#REF!</v>
      </c>
      <c r="G217" s="68">
        <v>6510</v>
      </c>
      <c r="H217" s="68">
        <v>6510</v>
      </c>
      <c r="I217" s="68">
        <f>G217-H217</f>
        <v>0</v>
      </c>
      <c r="J217" s="68"/>
      <c r="K217" s="68"/>
    </row>
    <row r="218" spans="2:11" s="5" customFormat="1" ht="12.75">
      <c r="B218" s="44"/>
      <c r="C218" s="46"/>
      <c r="D218" s="17" t="s">
        <v>239</v>
      </c>
      <c r="E218" s="66" t="e">
        <f>#REF!+#REF!+#REF!+#REF!+#REF!+#REF!+#REF!+#REF!</f>
        <v>#REF!</v>
      </c>
      <c r="F218" s="66" t="e">
        <f>#REF!+#REF!+#REF!+#REF!+#REF!+#REF!+#REF!+#REF!</f>
        <v>#REF!</v>
      </c>
      <c r="G218" s="68"/>
      <c r="H218" s="68"/>
      <c r="I218" s="68">
        <f>G218-H218</f>
        <v>0</v>
      </c>
      <c r="J218" s="68"/>
      <c r="K218" s="68"/>
    </row>
    <row r="219" spans="2:11" s="5" customFormat="1" ht="12.75">
      <c r="B219" s="44"/>
      <c r="C219" s="46"/>
      <c r="D219" s="17"/>
      <c r="E219" s="66" t="e">
        <f>#REF!+#REF!+#REF!+#REF!+#REF!+#REF!+#REF!+#REF!</f>
        <v>#REF!</v>
      </c>
      <c r="F219" s="66" t="e">
        <f>#REF!+#REF!+#REF!+#REF!+#REF!+#REF!+#REF!+#REF!</f>
        <v>#REF!</v>
      </c>
      <c r="G219" s="68"/>
      <c r="H219" s="68"/>
      <c r="I219" s="68">
        <f t="shared" si="35"/>
        <v>0</v>
      </c>
      <c r="J219" s="68"/>
      <c r="K219" s="68"/>
    </row>
    <row r="220" spans="2:11" s="10" customFormat="1" ht="38.25">
      <c r="B220" s="44"/>
      <c r="C220" s="61">
        <v>349</v>
      </c>
      <c r="D220" s="62" t="s">
        <v>128</v>
      </c>
      <c r="E220" s="66" t="e">
        <f>#REF!+#REF!+#REF!+#REF!+#REF!+#REF!+#REF!+#REF!</f>
        <v>#REF!</v>
      </c>
      <c r="F220" s="66" t="e">
        <f>#REF!+#REF!+#REF!+#REF!+#REF!+#REF!+#REF!+#REF!</f>
        <v>#REF!</v>
      </c>
      <c r="G220" s="69">
        <f>SUM(G221:G226)</f>
        <v>9728.05</v>
      </c>
      <c r="H220" s="69">
        <f>SUM(H221:H226)</f>
        <v>9728.05</v>
      </c>
      <c r="I220" s="69">
        <f>SUM(I221:I226)</f>
        <v>0</v>
      </c>
      <c r="J220" s="69">
        <f>SUM(J221:J226)</f>
        <v>0</v>
      </c>
      <c r="K220" s="69">
        <f>SUM(K221:K226)</f>
        <v>0</v>
      </c>
    </row>
    <row r="221" spans="2:11" s="5" customFormat="1" ht="25.5">
      <c r="B221" s="44"/>
      <c r="C221" s="46"/>
      <c r="D221" s="17" t="s">
        <v>170</v>
      </c>
      <c r="E221" s="66" t="e">
        <f>#REF!+#REF!+#REF!+#REF!+#REF!+#REF!+#REF!+#REF!</f>
        <v>#REF!</v>
      </c>
      <c r="F221" s="66" t="e">
        <f>#REF!+#REF!+#REF!+#REF!+#REF!+#REF!+#REF!+#REF!</f>
        <v>#REF!</v>
      </c>
      <c r="G221" s="68">
        <v>9728.05</v>
      </c>
      <c r="H221" s="68">
        <v>9728.05</v>
      </c>
      <c r="I221" s="68">
        <f aca="true" t="shared" si="36" ref="I221:I226">G221-H221</f>
        <v>0</v>
      </c>
      <c r="J221" s="68"/>
      <c r="K221" s="68"/>
    </row>
    <row r="222" spans="2:11" s="5" customFormat="1" ht="25.5">
      <c r="B222" s="44"/>
      <c r="C222" s="46"/>
      <c r="D222" s="17" t="s">
        <v>172</v>
      </c>
      <c r="E222" s="66" t="e">
        <f>#REF!+#REF!+#REF!+#REF!+#REF!+#REF!+#REF!+#REF!</f>
        <v>#REF!</v>
      </c>
      <c r="F222" s="66" t="e">
        <f>#REF!+#REF!+#REF!+#REF!+#REF!+#REF!+#REF!+#REF!</f>
        <v>#REF!</v>
      </c>
      <c r="G222" s="68"/>
      <c r="H222" s="68"/>
      <c r="I222" s="68">
        <f t="shared" si="36"/>
        <v>0</v>
      </c>
      <c r="J222" s="68"/>
      <c r="K222" s="68"/>
    </row>
    <row r="223" spans="2:11" s="5" customFormat="1" ht="12.75">
      <c r="B223" s="44"/>
      <c r="C223" s="46"/>
      <c r="D223" s="17" t="s">
        <v>189</v>
      </c>
      <c r="E223" s="66" t="e">
        <f>#REF!+#REF!+#REF!+#REF!+#REF!+#REF!+#REF!+#REF!</f>
        <v>#REF!</v>
      </c>
      <c r="F223" s="66" t="e">
        <f>#REF!+#REF!+#REF!+#REF!+#REF!+#REF!+#REF!+#REF!</f>
        <v>#REF!</v>
      </c>
      <c r="G223" s="68"/>
      <c r="H223" s="68"/>
      <c r="I223" s="68">
        <f t="shared" si="36"/>
        <v>0</v>
      </c>
      <c r="J223" s="68"/>
      <c r="K223" s="68"/>
    </row>
    <row r="224" spans="2:11" s="5" customFormat="1" ht="25.5">
      <c r="B224" s="44"/>
      <c r="C224" s="46"/>
      <c r="D224" s="17" t="s">
        <v>171</v>
      </c>
      <c r="E224" s="66" t="e">
        <f>#REF!+#REF!+#REF!+#REF!+#REF!+#REF!+#REF!+#REF!</f>
        <v>#REF!</v>
      </c>
      <c r="F224" s="66" t="e">
        <f>#REF!+#REF!+#REF!+#REF!+#REF!+#REF!+#REF!+#REF!</f>
        <v>#REF!</v>
      </c>
      <c r="G224" s="82"/>
      <c r="H224" s="82"/>
      <c r="I224" s="68">
        <f t="shared" si="36"/>
        <v>0</v>
      </c>
      <c r="J224" s="82"/>
      <c r="K224" s="82"/>
    </row>
    <row r="225" spans="2:11" s="5" customFormat="1" ht="12.75" customHeight="1">
      <c r="B225" s="44"/>
      <c r="C225" s="46"/>
      <c r="D225" s="11"/>
      <c r="E225" s="66" t="e">
        <f>#REF!+#REF!+#REF!+#REF!+#REF!+#REF!+#REF!+#REF!</f>
        <v>#REF!</v>
      </c>
      <c r="F225" s="66" t="e">
        <f>#REF!+#REF!+#REF!+#REF!+#REF!+#REF!+#REF!+#REF!</f>
        <v>#REF!</v>
      </c>
      <c r="G225" s="82"/>
      <c r="H225" s="82"/>
      <c r="I225" s="68">
        <f t="shared" si="36"/>
        <v>0</v>
      </c>
      <c r="J225" s="82"/>
      <c r="K225" s="82"/>
    </row>
    <row r="226" spans="2:11" s="5" customFormat="1" ht="12.75" customHeight="1">
      <c r="B226" s="44"/>
      <c r="C226" s="46"/>
      <c r="D226" s="11"/>
      <c r="E226" s="66" t="e">
        <f>#REF!+#REF!+#REF!+#REF!+#REF!+#REF!+#REF!+#REF!</f>
        <v>#REF!</v>
      </c>
      <c r="F226" s="66" t="e">
        <f>#REF!+#REF!+#REF!+#REF!+#REF!+#REF!+#REF!+#REF!</f>
        <v>#REF!</v>
      </c>
      <c r="G226" s="82"/>
      <c r="H226" s="82"/>
      <c r="I226" s="68">
        <f t="shared" si="36"/>
        <v>0</v>
      </c>
      <c r="J226" s="82"/>
      <c r="K226" s="82"/>
    </row>
    <row r="227" spans="1:11" s="5" customFormat="1" ht="25.5">
      <c r="A227" s="35" t="s">
        <v>77</v>
      </c>
      <c r="B227" s="43"/>
      <c r="C227" s="40" t="s">
        <v>97</v>
      </c>
      <c r="D227" s="1" t="s">
        <v>60</v>
      </c>
      <c r="E227" s="65" t="e">
        <f aca="true" t="shared" si="37" ref="E227:K227">E228+E238</f>
        <v>#REF!</v>
      </c>
      <c r="F227" s="65" t="e">
        <f t="shared" si="37"/>
        <v>#REF!</v>
      </c>
      <c r="G227" s="65">
        <f t="shared" si="37"/>
        <v>361280</v>
      </c>
      <c r="H227" s="65">
        <f t="shared" si="37"/>
        <v>361276</v>
      </c>
      <c r="I227" s="65">
        <f t="shared" si="37"/>
        <v>4</v>
      </c>
      <c r="J227" s="65">
        <f t="shared" si="37"/>
        <v>0</v>
      </c>
      <c r="K227" s="65">
        <f t="shared" si="37"/>
        <v>0</v>
      </c>
    </row>
    <row r="228" spans="1:11" ht="12.75">
      <c r="A228" s="36" t="s">
        <v>95</v>
      </c>
      <c r="B228" s="3"/>
      <c r="C228" s="88"/>
      <c r="D228" s="89" t="s">
        <v>87</v>
      </c>
      <c r="E228" s="90" t="e">
        <f aca="true" t="shared" si="38" ref="E228:K228">E233+E229</f>
        <v>#REF!</v>
      </c>
      <c r="F228" s="90" t="e">
        <f t="shared" si="38"/>
        <v>#REF!</v>
      </c>
      <c r="G228" s="90">
        <f t="shared" si="38"/>
        <v>0</v>
      </c>
      <c r="H228" s="90">
        <f t="shared" si="38"/>
        <v>0</v>
      </c>
      <c r="I228" s="90">
        <f t="shared" si="38"/>
        <v>0</v>
      </c>
      <c r="J228" s="90">
        <f t="shared" si="38"/>
        <v>0</v>
      </c>
      <c r="K228" s="90">
        <f t="shared" si="38"/>
        <v>0</v>
      </c>
    </row>
    <row r="229" spans="2:11" ht="12.75">
      <c r="B229" s="3">
        <v>243</v>
      </c>
      <c r="C229" s="48">
        <v>225</v>
      </c>
      <c r="D229" s="2" t="s">
        <v>58</v>
      </c>
      <c r="E229" s="66" t="e">
        <f aca="true" t="shared" si="39" ref="E229:K229">SUM(E230:E232)</f>
        <v>#REF!</v>
      </c>
      <c r="F229" s="66" t="e">
        <f t="shared" si="39"/>
        <v>#REF!</v>
      </c>
      <c r="G229" s="66">
        <f t="shared" si="39"/>
        <v>0</v>
      </c>
      <c r="H229" s="66">
        <f t="shared" si="39"/>
        <v>0</v>
      </c>
      <c r="I229" s="66">
        <f t="shared" si="39"/>
        <v>0</v>
      </c>
      <c r="J229" s="66">
        <f t="shared" si="39"/>
        <v>0</v>
      </c>
      <c r="K229" s="66">
        <f t="shared" si="39"/>
        <v>0</v>
      </c>
    </row>
    <row r="230" spans="2:11" ht="12.75">
      <c r="B230" s="3"/>
      <c r="C230" s="37"/>
      <c r="D230" s="12" t="s">
        <v>216</v>
      </c>
      <c r="E230" s="66" t="e">
        <f>#REF!+#REF!+#REF!+#REF!+#REF!+#REF!+#REF!+#REF!</f>
        <v>#REF!</v>
      </c>
      <c r="F230" s="66" t="e">
        <f>#REF!+#REF!+#REF!+#REF!+#REF!+#REF!+#REF!+#REF!</f>
        <v>#REF!</v>
      </c>
      <c r="G230" s="85"/>
      <c r="H230" s="85"/>
      <c r="I230" s="85">
        <f aca="true" t="shared" si="40" ref="I230:I237">G230-H230</f>
        <v>0</v>
      </c>
      <c r="J230" s="85"/>
      <c r="K230" s="85"/>
    </row>
    <row r="231" spans="2:11" ht="12.75">
      <c r="B231" s="3"/>
      <c r="C231" s="37"/>
      <c r="D231" s="17"/>
      <c r="E231" s="66" t="e">
        <f>#REF!+#REF!+#REF!+#REF!+#REF!+#REF!+#REF!+#REF!</f>
        <v>#REF!</v>
      </c>
      <c r="F231" s="66" t="e">
        <f>#REF!+#REF!+#REF!+#REF!+#REF!+#REF!+#REF!+#REF!</f>
        <v>#REF!</v>
      </c>
      <c r="G231" s="85"/>
      <c r="H231" s="85"/>
      <c r="I231" s="85">
        <f t="shared" si="40"/>
        <v>0</v>
      </c>
      <c r="J231" s="85"/>
      <c r="K231" s="85"/>
    </row>
    <row r="232" spans="2:11" s="5" customFormat="1" ht="12.75">
      <c r="B232" s="44"/>
      <c r="C232" s="46"/>
      <c r="D232" s="11"/>
      <c r="E232" s="66" t="e">
        <f>#REF!+#REF!+#REF!+#REF!+#REF!+#REF!+#REF!+#REF!</f>
        <v>#REF!</v>
      </c>
      <c r="F232" s="66" t="e">
        <f>#REF!+#REF!+#REF!+#REF!+#REF!+#REF!+#REF!+#REF!</f>
        <v>#REF!</v>
      </c>
      <c r="G232" s="68"/>
      <c r="H232" s="68"/>
      <c r="I232" s="68">
        <f t="shared" si="40"/>
        <v>0</v>
      </c>
      <c r="J232" s="68"/>
      <c r="K232" s="68"/>
    </row>
    <row r="233" spans="2:11" ht="12.75">
      <c r="B233" s="3">
        <v>243</v>
      </c>
      <c r="C233" s="48">
        <v>226</v>
      </c>
      <c r="D233" s="2" t="s">
        <v>25</v>
      </c>
      <c r="E233" s="66" t="e">
        <f>#REF!+#REF!+#REF!+#REF!+#REF!+#REF!+#REF!+#REF!</f>
        <v>#REF!</v>
      </c>
      <c r="F233" s="66" t="e">
        <f>#REF!+#REF!+#REF!+#REF!+#REF!+#REF!+#REF!+#REF!</f>
        <v>#REF!</v>
      </c>
      <c r="G233" s="66">
        <f>SUM(G234:G237)</f>
        <v>0</v>
      </c>
      <c r="H233" s="66">
        <f>SUM(H234:H237)</f>
        <v>0</v>
      </c>
      <c r="I233" s="66">
        <f t="shared" si="40"/>
        <v>0</v>
      </c>
      <c r="J233" s="66">
        <f>SUM(J234:J237)</f>
        <v>0</v>
      </c>
      <c r="K233" s="66">
        <f>SUM(K234:K237)</f>
        <v>0</v>
      </c>
    </row>
    <row r="234" spans="2:11" s="5" customFormat="1" ht="25.5">
      <c r="B234" s="44"/>
      <c r="C234" s="46"/>
      <c r="D234" s="11" t="s">
        <v>269</v>
      </c>
      <c r="E234" s="66" t="e">
        <f>#REF!+#REF!+#REF!+#REF!+#REF!+#REF!+#REF!+#REF!</f>
        <v>#REF!</v>
      </c>
      <c r="F234" s="66" t="e">
        <f>#REF!+#REF!+#REF!+#REF!+#REF!+#REF!+#REF!+#REF!</f>
        <v>#REF!</v>
      </c>
      <c r="G234" s="68"/>
      <c r="H234" s="68"/>
      <c r="I234" s="68">
        <f t="shared" si="40"/>
        <v>0</v>
      </c>
      <c r="J234" s="68"/>
      <c r="K234" s="68"/>
    </row>
    <row r="235" spans="2:11" s="5" customFormat="1" ht="12.75">
      <c r="B235" s="44"/>
      <c r="C235" s="46"/>
      <c r="D235" s="17"/>
      <c r="E235" s="66" t="e">
        <f>#REF!+#REF!+#REF!+#REF!+#REF!+#REF!+#REF!+#REF!</f>
        <v>#REF!</v>
      </c>
      <c r="F235" s="66" t="e">
        <f>#REF!+#REF!+#REF!+#REF!+#REF!+#REF!+#REF!+#REF!</f>
        <v>#REF!</v>
      </c>
      <c r="G235" s="68"/>
      <c r="H235" s="68"/>
      <c r="I235" s="68">
        <f t="shared" si="40"/>
        <v>0</v>
      </c>
      <c r="J235" s="68"/>
      <c r="K235" s="68"/>
    </row>
    <row r="236" spans="2:11" s="5" customFormat="1" ht="12.75">
      <c r="B236" s="44"/>
      <c r="C236" s="46"/>
      <c r="D236" s="11"/>
      <c r="E236" s="66" t="e">
        <f>#REF!+#REF!+#REF!+#REF!+#REF!+#REF!+#REF!+#REF!</f>
        <v>#REF!</v>
      </c>
      <c r="F236" s="66" t="e">
        <f>#REF!+#REF!+#REF!+#REF!+#REF!+#REF!+#REF!+#REF!</f>
        <v>#REF!</v>
      </c>
      <c r="G236" s="68"/>
      <c r="H236" s="68"/>
      <c r="I236" s="68">
        <f t="shared" si="40"/>
        <v>0</v>
      </c>
      <c r="J236" s="68"/>
      <c r="K236" s="68"/>
    </row>
    <row r="237" spans="2:11" s="5" customFormat="1" ht="12.75">
      <c r="B237" s="44"/>
      <c r="C237" s="46"/>
      <c r="D237" s="11"/>
      <c r="E237" s="66" t="e">
        <f>#REF!+#REF!+#REF!+#REF!+#REF!+#REF!+#REF!+#REF!</f>
        <v>#REF!</v>
      </c>
      <c r="F237" s="66" t="e">
        <f>#REF!+#REF!+#REF!+#REF!+#REF!+#REF!+#REF!+#REF!</f>
        <v>#REF!</v>
      </c>
      <c r="G237" s="68"/>
      <c r="H237" s="68"/>
      <c r="I237" s="68">
        <f t="shared" si="40"/>
        <v>0</v>
      </c>
      <c r="J237" s="68"/>
      <c r="K237" s="68"/>
    </row>
    <row r="238" spans="1:11" ht="12.75" customHeight="1">
      <c r="A238" s="36" t="s">
        <v>95</v>
      </c>
      <c r="B238" s="3"/>
      <c r="C238" s="47"/>
      <c r="D238" s="22" t="s">
        <v>65</v>
      </c>
      <c r="E238" s="81" t="e">
        <f aca="true" t="shared" si="41" ref="E238:K238">E239+E244+E249+E254+E258+E262+E266</f>
        <v>#REF!</v>
      </c>
      <c r="F238" s="81" t="e">
        <f t="shared" si="41"/>
        <v>#REF!</v>
      </c>
      <c r="G238" s="81">
        <f t="shared" si="41"/>
        <v>361280</v>
      </c>
      <c r="H238" s="81">
        <f t="shared" si="41"/>
        <v>361276</v>
      </c>
      <c r="I238" s="81">
        <f t="shared" si="41"/>
        <v>4</v>
      </c>
      <c r="J238" s="81">
        <f t="shared" si="41"/>
        <v>0</v>
      </c>
      <c r="K238" s="81">
        <f t="shared" si="41"/>
        <v>0</v>
      </c>
    </row>
    <row r="239" spans="2:11" ht="12.75">
      <c r="B239" s="3">
        <v>244</v>
      </c>
      <c r="C239" s="48">
        <v>225</v>
      </c>
      <c r="D239" s="2" t="s">
        <v>58</v>
      </c>
      <c r="E239" s="66" t="e">
        <f>#REF!+#REF!+#REF!+#REF!+#REF!+#REF!+#REF!+#REF!</f>
        <v>#REF!</v>
      </c>
      <c r="F239" s="66" t="e">
        <f>#REF!+#REF!+#REF!+#REF!+#REF!+#REF!+#REF!+#REF!</f>
        <v>#REF!</v>
      </c>
      <c r="G239" s="66">
        <f>SUM(G240:G243)</f>
        <v>361280</v>
      </c>
      <c r="H239" s="66">
        <f>SUM(H240:H243)</f>
        <v>361276</v>
      </c>
      <c r="I239" s="66">
        <f>G239-H239</f>
        <v>4</v>
      </c>
      <c r="J239" s="66">
        <f>SUM(J240:J243)</f>
        <v>0</v>
      </c>
      <c r="K239" s="66">
        <f>SUM(K240:K243)</f>
        <v>0</v>
      </c>
    </row>
    <row r="240" spans="2:11" s="5" customFormat="1" ht="25.5">
      <c r="B240" s="44"/>
      <c r="C240" s="46"/>
      <c r="D240" s="11" t="s">
        <v>233</v>
      </c>
      <c r="E240" s="66" t="e">
        <f>#REF!+#REF!+#REF!+#REF!+#REF!+#REF!+#REF!+#REF!</f>
        <v>#REF!</v>
      </c>
      <c r="F240" s="66" t="e">
        <f>#REF!+#REF!+#REF!+#REF!+#REF!+#REF!+#REF!+#REF!</f>
        <v>#REF!</v>
      </c>
      <c r="G240" s="68">
        <v>103460</v>
      </c>
      <c r="H240" s="68">
        <v>103460</v>
      </c>
      <c r="I240" s="68">
        <f>G240-H240</f>
        <v>0</v>
      </c>
      <c r="J240" s="68"/>
      <c r="K240" s="68"/>
    </row>
    <row r="241" spans="2:11" s="5" customFormat="1" ht="25.5">
      <c r="B241" s="44"/>
      <c r="C241" s="46"/>
      <c r="D241" s="11" t="s">
        <v>234</v>
      </c>
      <c r="E241" s="66" t="e">
        <f>#REF!+#REF!+#REF!+#REF!+#REF!+#REF!+#REF!+#REF!</f>
        <v>#REF!</v>
      </c>
      <c r="F241" s="66" t="e">
        <f>#REF!+#REF!+#REF!+#REF!+#REF!+#REF!+#REF!+#REF!</f>
        <v>#REF!</v>
      </c>
      <c r="G241" s="68">
        <v>64250</v>
      </c>
      <c r="H241" s="68">
        <v>64247</v>
      </c>
      <c r="I241" s="68">
        <f>G241-H241</f>
        <v>3</v>
      </c>
      <c r="J241" s="68"/>
      <c r="K241" s="68"/>
    </row>
    <row r="242" spans="2:11" s="5" customFormat="1" ht="12.75">
      <c r="B242" s="44"/>
      <c r="C242" s="46"/>
      <c r="D242" s="11" t="s">
        <v>235</v>
      </c>
      <c r="E242" s="66" t="e">
        <f>#REF!+#REF!+#REF!+#REF!+#REF!+#REF!+#REF!+#REF!</f>
        <v>#REF!</v>
      </c>
      <c r="F242" s="66" t="e">
        <f>#REF!+#REF!+#REF!+#REF!+#REF!+#REF!+#REF!+#REF!</f>
        <v>#REF!</v>
      </c>
      <c r="G242" s="68">
        <v>193570</v>
      </c>
      <c r="H242" s="68">
        <v>193569</v>
      </c>
      <c r="I242" s="68">
        <f>G242-H242</f>
        <v>1</v>
      </c>
      <c r="J242" s="68"/>
      <c r="K242" s="68"/>
    </row>
    <row r="243" spans="2:11" s="5" customFormat="1" ht="12.75">
      <c r="B243" s="44"/>
      <c r="C243" s="46"/>
      <c r="D243" s="11"/>
      <c r="E243" s="66" t="e">
        <f>#REF!+#REF!+#REF!+#REF!+#REF!+#REF!+#REF!+#REF!</f>
        <v>#REF!</v>
      </c>
      <c r="F243" s="66" t="e">
        <f>#REF!+#REF!+#REF!+#REF!+#REF!+#REF!+#REF!+#REF!</f>
        <v>#REF!</v>
      </c>
      <c r="G243" s="68"/>
      <c r="H243" s="68"/>
      <c r="I243" s="68">
        <f>G243-H243</f>
        <v>0</v>
      </c>
      <c r="J243" s="68"/>
      <c r="K243" s="68"/>
    </row>
    <row r="244" spans="2:11" ht="12.75">
      <c r="B244" s="3">
        <v>244</v>
      </c>
      <c r="C244" s="48">
        <v>226</v>
      </c>
      <c r="D244" s="2" t="s">
        <v>25</v>
      </c>
      <c r="E244" s="66" t="e">
        <f aca="true" t="shared" si="42" ref="E244:K244">SUM(E245:E248)</f>
        <v>#REF!</v>
      </c>
      <c r="F244" s="66" t="e">
        <f t="shared" si="42"/>
        <v>#REF!</v>
      </c>
      <c r="G244" s="66">
        <f t="shared" si="42"/>
        <v>0</v>
      </c>
      <c r="H244" s="66">
        <f t="shared" si="42"/>
        <v>0</v>
      </c>
      <c r="I244" s="66">
        <f t="shared" si="42"/>
        <v>0</v>
      </c>
      <c r="J244" s="66">
        <f t="shared" si="42"/>
        <v>0</v>
      </c>
      <c r="K244" s="66">
        <f t="shared" si="42"/>
        <v>0</v>
      </c>
    </row>
    <row r="245" spans="2:11" ht="12.75">
      <c r="B245" s="3"/>
      <c r="C245" s="37"/>
      <c r="D245" s="11"/>
      <c r="E245" s="66" t="e">
        <f>#REF!+#REF!+#REF!+#REF!+#REF!+#REF!+#REF!+#REF!</f>
        <v>#REF!</v>
      </c>
      <c r="F245" s="66" t="e">
        <f>#REF!+#REF!+#REF!+#REF!+#REF!+#REF!+#REF!+#REF!</f>
        <v>#REF!</v>
      </c>
      <c r="G245" s="85"/>
      <c r="H245" s="85"/>
      <c r="I245" s="85">
        <f aca="true" t="shared" si="43" ref="I245:I253">G245-H245</f>
        <v>0</v>
      </c>
      <c r="J245" s="85"/>
      <c r="K245" s="85"/>
    </row>
    <row r="246" spans="2:11" s="5" customFormat="1" ht="12.75">
      <c r="B246" s="44"/>
      <c r="C246" s="46"/>
      <c r="D246" s="17"/>
      <c r="E246" s="66" t="e">
        <f>#REF!+#REF!+#REF!+#REF!+#REF!+#REF!+#REF!+#REF!</f>
        <v>#REF!</v>
      </c>
      <c r="F246" s="66" t="e">
        <f>#REF!+#REF!+#REF!+#REF!+#REF!+#REF!+#REF!+#REF!</f>
        <v>#REF!</v>
      </c>
      <c r="G246" s="68"/>
      <c r="H246" s="68"/>
      <c r="I246" s="68">
        <f>G246-H246</f>
        <v>0</v>
      </c>
      <c r="J246" s="68"/>
      <c r="K246" s="68"/>
    </row>
    <row r="247" spans="2:11" ht="12.75">
      <c r="B247" s="3"/>
      <c r="C247" s="37"/>
      <c r="D247" s="17"/>
      <c r="E247" s="66" t="e">
        <f>#REF!+#REF!+#REF!+#REF!+#REF!+#REF!+#REF!+#REF!</f>
        <v>#REF!</v>
      </c>
      <c r="F247" s="66" t="e">
        <f>#REF!+#REF!+#REF!+#REF!+#REF!+#REF!+#REF!+#REF!</f>
        <v>#REF!</v>
      </c>
      <c r="G247" s="85"/>
      <c r="H247" s="85"/>
      <c r="I247" s="85">
        <f t="shared" si="43"/>
        <v>0</v>
      </c>
      <c r="J247" s="85"/>
      <c r="K247" s="85"/>
    </row>
    <row r="248" spans="2:11" s="5" customFormat="1" ht="12.75">
      <c r="B248" s="44"/>
      <c r="C248" s="46"/>
      <c r="D248" s="11"/>
      <c r="E248" s="66" t="e">
        <f>#REF!+#REF!+#REF!+#REF!+#REF!+#REF!+#REF!+#REF!</f>
        <v>#REF!</v>
      </c>
      <c r="F248" s="66" t="e">
        <f>#REF!+#REF!+#REF!+#REF!+#REF!+#REF!+#REF!+#REF!</f>
        <v>#REF!</v>
      </c>
      <c r="G248" s="68"/>
      <c r="H248" s="68"/>
      <c r="I248" s="68">
        <f t="shared" si="43"/>
        <v>0</v>
      </c>
      <c r="J248" s="68"/>
      <c r="K248" s="68"/>
    </row>
    <row r="249" spans="2:11" ht="12.75">
      <c r="B249" s="3">
        <v>244</v>
      </c>
      <c r="C249" s="48">
        <v>310</v>
      </c>
      <c r="D249" s="2" t="s">
        <v>26</v>
      </c>
      <c r="E249" s="66" t="e">
        <f aca="true" t="shared" si="44" ref="E249:K249">SUM(E250:E253)</f>
        <v>#REF!</v>
      </c>
      <c r="F249" s="66" t="e">
        <f t="shared" si="44"/>
        <v>#REF!</v>
      </c>
      <c r="G249" s="66">
        <f t="shared" si="44"/>
        <v>0</v>
      </c>
      <c r="H249" s="66">
        <f>SUM(H250:H253)</f>
        <v>0</v>
      </c>
      <c r="I249" s="66">
        <f t="shared" si="43"/>
        <v>0</v>
      </c>
      <c r="J249" s="66">
        <f t="shared" si="44"/>
        <v>0</v>
      </c>
      <c r="K249" s="66">
        <f t="shared" si="44"/>
        <v>0</v>
      </c>
    </row>
    <row r="250" spans="2:11" ht="12.75">
      <c r="B250" s="3"/>
      <c r="C250" s="37"/>
      <c r="D250" s="12"/>
      <c r="E250" s="66" t="e">
        <f>#REF!+#REF!+#REF!+#REF!+#REF!+#REF!+#REF!+#REF!</f>
        <v>#REF!</v>
      </c>
      <c r="F250" s="66" t="e">
        <f>#REF!+#REF!+#REF!+#REF!+#REF!+#REF!+#REF!+#REF!</f>
        <v>#REF!</v>
      </c>
      <c r="G250" s="85"/>
      <c r="H250" s="85"/>
      <c r="I250" s="85">
        <f t="shared" si="43"/>
        <v>0</v>
      </c>
      <c r="J250" s="85"/>
      <c r="K250" s="85"/>
    </row>
    <row r="251" spans="2:11" ht="12.75">
      <c r="B251" s="3"/>
      <c r="C251" s="37"/>
      <c r="D251" s="17"/>
      <c r="E251" s="66" t="e">
        <f>#REF!+#REF!+#REF!+#REF!+#REF!+#REF!+#REF!+#REF!</f>
        <v>#REF!</v>
      </c>
      <c r="F251" s="66" t="e">
        <f>#REF!+#REF!+#REF!+#REF!+#REF!+#REF!+#REF!+#REF!</f>
        <v>#REF!</v>
      </c>
      <c r="G251" s="85"/>
      <c r="H251" s="85"/>
      <c r="I251" s="85">
        <f t="shared" si="43"/>
        <v>0</v>
      </c>
      <c r="J251" s="85"/>
      <c r="K251" s="85"/>
    </row>
    <row r="252" spans="2:11" ht="12.75">
      <c r="B252" s="3"/>
      <c r="C252" s="37"/>
      <c r="D252" s="12"/>
      <c r="E252" s="66" t="e">
        <f>#REF!+#REF!+#REF!+#REF!+#REF!+#REF!+#REF!+#REF!</f>
        <v>#REF!</v>
      </c>
      <c r="F252" s="66" t="e">
        <f>#REF!+#REF!+#REF!+#REF!+#REF!+#REF!+#REF!+#REF!</f>
        <v>#REF!</v>
      </c>
      <c r="G252" s="85"/>
      <c r="H252" s="85"/>
      <c r="I252" s="85">
        <f t="shared" si="43"/>
        <v>0</v>
      </c>
      <c r="J252" s="85"/>
      <c r="K252" s="85"/>
    </row>
    <row r="253" spans="2:11" ht="12.75">
      <c r="B253" s="3"/>
      <c r="C253" s="37"/>
      <c r="D253" s="12"/>
      <c r="E253" s="66" t="e">
        <f>#REF!+#REF!+#REF!+#REF!+#REF!+#REF!+#REF!+#REF!</f>
        <v>#REF!</v>
      </c>
      <c r="F253" s="66" t="e">
        <f>#REF!+#REF!+#REF!+#REF!+#REF!+#REF!+#REF!+#REF!</f>
        <v>#REF!</v>
      </c>
      <c r="G253" s="85"/>
      <c r="H253" s="85"/>
      <c r="I253" s="85">
        <f t="shared" si="43"/>
        <v>0</v>
      </c>
      <c r="J253" s="85"/>
      <c r="K253" s="85"/>
    </row>
    <row r="254" spans="2:11" ht="25.5">
      <c r="B254" s="3">
        <v>244</v>
      </c>
      <c r="C254" s="60">
        <v>341</v>
      </c>
      <c r="D254" s="2" t="s">
        <v>136</v>
      </c>
      <c r="E254" s="66" t="e">
        <f aca="true" t="shared" si="45" ref="E254:K254">SUM(E255:E257)</f>
        <v>#REF!</v>
      </c>
      <c r="F254" s="66" t="e">
        <f t="shared" si="45"/>
        <v>#REF!</v>
      </c>
      <c r="G254" s="66">
        <f t="shared" si="45"/>
        <v>0</v>
      </c>
      <c r="H254" s="66">
        <f>SUM(H255:H257)</f>
        <v>0</v>
      </c>
      <c r="I254" s="66">
        <f>SUM(I255:I257)</f>
        <v>0</v>
      </c>
      <c r="J254" s="66">
        <f t="shared" si="45"/>
        <v>0</v>
      </c>
      <c r="K254" s="66">
        <f t="shared" si="45"/>
        <v>0</v>
      </c>
    </row>
    <row r="255" spans="2:11" ht="12.75">
      <c r="B255" s="3"/>
      <c r="C255" s="37"/>
      <c r="D255" s="12"/>
      <c r="E255" s="66" t="e">
        <f>#REF!+#REF!+#REF!+#REF!+#REF!+#REF!+#REF!+#REF!</f>
        <v>#REF!</v>
      </c>
      <c r="F255" s="66" t="e">
        <f>#REF!+#REF!+#REF!+#REF!+#REF!+#REF!+#REF!+#REF!</f>
        <v>#REF!</v>
      </c>
      <c r="G255" s="85"/>
      <c r="H255" s="85"/>
      <c r="I255" s="85">
        <f>G255-H255</f>
        <v>0</v>
      </c>
      <c r="J255" s="85"/>
      <c r="K255" s="85"/>
    </row>
    <row r="256" spans="2:11" ht="12.75">
      <c r="B256" s="3"/>
      <c r="C256" s="37"/>
      <c r="D256" s="12"/>
      <c r="E256" s="66" t="e">
        <f>#REF!+#REF!+#REF!+#REF!+#REF!+#REF!+#REF!+#REF!</f>
        <v>#REF!</v>
      </c>
      <c r="F256" s="66" t="e">
        <f>#REF!+#REF!+#REF!+#REF!+#REF!+#REF!+#REF!+#REF!</f>
        <v>#REF!</v>
      </c>
      <c r="G256" s="85"/>
      <c r="H256" s="85"/>
      <c r="I256" s="85">
        <f>G256-H256</f>
        <v>0</v>
      </c>
      <c r="J256" s="85"/>
      <c r="K256" s="85"/>
    </row>
    <row r="257" spans="2:11" ht="12.75">
      <c r="B257" s="3"/>
      <c r="C257" s="37"/>
      <c r="D257" s="12"/>
      <c r="E257" s="66" t="e">
        <f>#REF!+#REF!+#REF!+#REF!+#REF!+#REF!+#REF!+#REF!</f>
        <v>#REF!</v>
      </c>
      <c r="F257" s="66" t="e">
        <f>#REF!+#REF!+#REF!+#REF!+#REF!+#REF!+#REF!+#REF!</f>
        <v>#REF!</v>
      </c>
      <c r="G257" s="85"/>
      <c r="H257" s="85"/>
      <c r="I257" s="85">
        <f>G257-H257</f>
        <v>0</v>
      </c>
      <c r="J257" s="85"/>
      <c r="K257" s="85"/>
    </row>
    <row r="258" spans="2:11" ht="25.5">
      <c r="B258" s="3">
        <v>244</v>
      </c>
      <c r="C258" s="60">
        <v>344</v>
      </c>
      <c r="D258" s="2" t="s">
        <v>126</v>
      </c>
      <c r="E258" s="66" t="e">
        <f aca="true" t="shared" si="46" ref="E258:K258">SUM(E259:E261)</f>
        <v>#REF!</v>
      </c>
      <c r="F258" s="66" t="e">
        <f t="shared" si="46"/>
        <v>#REF!</v>
      </c>
      <c r="G258" s="66">
        <f t="shared" si="46"/>
        <v>0</v>
      </c>
      <c r="H258" s="66">
        <f>SUM(H259:H261)</f>
        <v>0</v>
      </c>
      <c r="I258" s="66">
        <f>SUM(I259:I261)</f>
        <v>0</v>
      </c>
      <c r="J258" s="66">
        <f t="shared" si="46"/>
        <v>0</v>
      </c>
      <c r="K258" s="66">
        <f t="shared" si="46"/>
        <v>0</v>
      </c>
    </row>
    <row r="259" spans="2:11" ht="12.75">
      <c r="B259" s="3"/>
      <c r="C259" s="37"/>
      <c r="D259" s="12"/>
      <c r="E259" s="66" t="e">
        <f>#REF!+#REF!+#REF!+#REF!+#REF!+#REF!+#REF!+#REF!</f>
        <v>#REF!</v>
      </c>
      <c r="F259" s="66" t="e">
        <f>#REF!+#REF!+#REF!+#REF!+#REF!+#REF!+#REF!+#REF!</f>
        <v>#REF!</v>
      </c>
      <c r="G259" s="85"/>
      <c r="H259" s="85"/>
      <c r="I259" s="85">
        <f>G259-H259</f>
        <v>0</v>
      </c>
      <c r="J259" s="85"/>
      <c r="K259" s="85"/>
    </row>
    <row r="260" spans="2:11" ht="12.75">
      <c r="B260" s="3"/>
      <c r="C260" s="37"/>
      <c r="D260" s="12"/>
      <c r="E260" s="66" t="e">
        <f>#REF!+#REF!+#REF!+#REF!+#REF!+#REF!+#REF!+#REF!</f>
        <v>#REF!</v>
      </c>
      <c r="F260" s="66" t="e">
        <f>#REF!+#REF!+#REF!+#REF!+#REF!+#REF!+#REF!+#REF!</f>
        <v>#REF!</v>
      </c>
      <c r="G260" s="85"/>
      <c r="H260" s="85"/>
      <c r="I260" s="85">
        <f>G260-H260</f>
        <v>0</v>
      </c>
      <c r="J260" s="85"/>
      <c r="K260" s="85"/>
    </row>
    <row r="261" spans="2:11" ht="12.75">
      <c r="B261" s="3"/>
      <c r="C261" s="37"/>
      <c r="D261" s="12"/>
      <c r="E261" s="66" t="e">
        <f>#REF!+#REF!+#REF!+#REF!+#REF!+#REF!+#REF!+#REF!</f>
        <v>#REF!</v>
      </c>
      <c r="F261" s="66" t="e">
        <f>#REF!+#REF!+#REF!+#REF!+#REF!+#REF!+#REF!+#REF!</f>
        <v>#REF!</v>
      </c>
      <c r="G261" s="85"/>
      <c r="H261" s="85"/>
      <c r="I261" s="85">
        <f>G261-H261</f>
        <v>0</v>
      </c>
      <c r="J261" s="85"/>
      <c r="K261" s="85"/>
    </row>
    <row r="262" spans="2:11" ht="12.75">
      <c r="B262" s="3">
        <v>244</v>
      </c>
      <c r="C262" s="60">
        <v>345</v>
      </c>
      <c r="D262" s="2" t="s">
        <v>188</v>
      </c>
      <c r="E262" s="66" t="e">
        <f aca="true" t="shared" si="47" ref="E262:J262">SUM(E263:E265)</f>
        <v>#REF!</v>
      </c>
      <c r="F262" s="66" t="e">
        <f t="shared" si="47"/>
        <v>#REF!</v>
      </c>
      <c r="G262" s="66">
        <f t="shared" si="47"/>
        <v>0</v>
      </c>
      <c r="H262" s="66">
        <f>SUM(H263:H265)</f>
        <v>0</v>
      </c>
      <c r="I262" s="66">
        <f>SUM(I263:I265)</f>
        <v>0</v>
      </c>
      <c r="J262" s="66">
        <f t="shared" si="47"/>
        <v>0</v>
      </c>
      <c r="K262" s="66">
        <f>SUM(K263:K265)</f>
        <v>0</v>
      </c>
    </row>
    <row r="263" spans="2:11" ht="12.75">
      <c r="B263" s="3"/>
      <c r="C263" s="37"/>
      <c r="D263" s="12"/>
      <c r="E263" s="66" t="e">
        <f>#REF!+#REF!+#REF!+#REF!+#REF!+#REF!+#REF!+#REF!</f>
        <v>#REF!</v>
      </c>
      <c r="F263" s="66" t="e">
        <f>#REF!+#REF!+#REF!+#REF!+#REF!+#REF!+#REF!+#REF!</f>
        <v>#REF!</v>
      </c>
      <c r="G263" s="85"/>
      <c r="H263" s="85"/>
      <c r="I263" s="85">
        <f>G263-H263</f>
        <v>0</v>
      </c>
      <c r="J263" s="85"/>
      <c r="K263" s="85"/>
    </row>
    <row r="264" spans="2:11" ht="12.75">
      <c r="B264" s="3"/>
      <c r="C264" s="37"/>
      <c r="D264" s="12"/>
      <c r="E264" s="66" t="e">
        <f>#REF!+#REF!+#REF!+#REF!+#REF!+#REF!+#REF!+#REF!</f>
        <v>#REF!</v>
      </c>
      <c r="F264" s="66" t="e">
        <f>#REF!+#REF!+#REF!+#REF!+#REF!+#REF!+#REF!+#REF!</f>
        <v>#REF!</v>
      </c>
      <c r="G264" s="85"/>
      <c r="H264" s="85"/>
      <c r="I264" s="85">
        <f>G264-H264</f>
        <v>0</v>
      </c>
      <c r="J264" s="85"/>
      <c r="K264" s="85"/>
    </row>
    <row r="265" spans="2:11" ht="12.75">
      <c r="B265" s="3"/>
      <c r="C265" s="37"/>
      <c r="D265" s="12"/>
      <c r="E265" s="66" t="e">
        <f>#REF!+#REF!+#REF!+#REF!+#REF!+#REF!+#REF!+#REF!</f>
        <v>#REF!</v>
      </c>
      <c r="F265" s="66" t="e">
        <f>#REF!+#REF!+#REF!+#REF!+#REF!+#REF!+#REF!+#REF!</f>
        <v>#REF!</v>
      </c>
      <c r="G265" s="85"/>
      <c r="H265" s="85"/>
      <c r="I265" s="85">
        <f>G265-H265</f>
        <v>0</v>
      </c>
      <c r="J265" s="85"/>
      <c r="K265" s="85"/>
    </row>
    <row r="266" spans="2:11" ht="25.5">
      <c r="B266" s="3">
        <v>244</v>
      </c>
      <c r="C266" s="60">
        <v>346</v>
      </c>
      <c r="D266" s="2" t="s">
        <v>127</v>
      </c>
      <c r="E266" s="66" t="e">
        <f aca="true" t="shared" si="48" ref="E266:K266">SUM(E267:E269)</f>
        <v>#REF!</v>
      </c>
      <c r="F266" s="66" t="e">
        <f t="shared" si="48"/>
        <v>#REF!</v>
      </c>
      <c r="G266" s="66">
        <f t="shared" si="48"/>
        <v>0</v>
      </c>
      <c r="H266" s="66">
        <f t="shared" si="48"/>
        <v>0</v>
      </c>
      <c r="I266" s="66">
        <f t="shared" si="48"/>
        <v>0</v>
      </c>
      <c r="J266" s="66">
        <f t="shared" si="48"/>
        <v>0</v>
      </c>
      <c r="K266" s="66">
        <f t="shared" si="48"/>
        <v>0</v>
      </c>
    </row>
    <row r="267" spans="2:11" ht="12.75">
      <c r="B267" s="3"/>
      <c r="C267" s="37"/>
      <c r="D267" s="12"/>
      <c r="E267" s="66" t="e">
        <f>#REF!+#REF!+#REF!+#REF!+#REF!+#REF!+#REF!+#REF!</f>
        <v>#REF!</v>
      </c>
      <c r="F267" s="66" t="e">
        <f>#REF!+#REF!+#REF!+#REF!+#REF!+#REF!+#REF!+#REF!</f>
        <v>#REF!</v>
      </c>
      <c r="G267" s="85"/>
      <c r="H267" s="85"/>
      <c r="I267" s="85">
        <f>G267-H267</f>
        <v>0</v>
      </c>
      <c r="J267" s="85"/>
      <c r="K267" s="85"/>
    </row>
    <row r="268" spans="2:11" ht="12.75">
      <c r="B268" s="3"/>
      <c r="C268" s="37"/>
      <c r="D268" s="17"/>
      <c r="E268" s="66" t="e">
        <f>#REF!+#REF!+#REF!+#REF!+#REF!+#REF!+#REF!+#REF!</f>
        <v>#REF!</v>
      </c>
      <c r="F268" s="66" t="e">
        <f>#REF!+#REF!+#REF!+#REF!+#REF!+#REF!+#REF!+#REF!</f>
        <v>#REF!</v>
      </c>
      <c r="G268" s="85"/>
      <c r="H268" s="85"/>
      <c r="I268" s="85">
        <f>G268-H268</f>
        <v>0</v>
      </c>
      <c r="J268" s="85"/>
      <c r="K268" s="85"/>
    </row>
    <row r="269" spans="2:11" ht="12.75">
      <c r="B269" s="3"/>
      <c r="C269" s="37"/>
      <c r="D269" s="12"/>
      <c r="E269" s="66" t="e">
        <f>#REF!+#REF!+#REF!+#REF!+#REF!+#REF!+#REF!+#REF!</f>
        <v>#REF!</v>
      </c>
      <c r="F269" s="66" t="e">
        <f>#REF!+#REF!+#REF!+#REF!+#REF!+#REF!+#REF!+#REF!</f>
        <v>#REF!</v>
      </c>
      <c r="G269" s="85"/>
      <c r="H269" s="85"/>
      <c r="I269" s="85">
        <f>G269-H269</f>
        <v>0</v>
      </c>
      <c r="J269" s="85"/>
      <c r="K269" s="85"/>
    </row>
    <row r="270" spans="1:11" s="5" customFormat="1" ht="12.75">
      <c r="A270" s="35" t="s">
        <v>77</v>
      </c>
      <c r="B270" s="43" t="s">
        <v>100</v>
      </c>
      <c r="C270" s="40" t="s">
        <v>98</v>
      </c>
      <c r="D270" s="1" t="s">
        <v>61</v>
      </c>
      <c r="E270" s="65" t="e">
        <f aca="true" t="shared" si="49" ref="E270:K270">E271+E276</f>
        <v>#REF!</v>
      </c>
      <c r="F270" s="65" t="e">
        <f t="shared" si="49"/>
        <v>#REF!</v>
      </c>
      <c r="G270" s="65">
        <f t="shared" si="49"/>
        <v>207440</v>
      </c>
      <c r="H270" s="65">
        <f>H271+H276</f>
        <v>192934</v>
      </c>
      <c r="I270" s="65">
        <f>I271+I276</f>
        <v>14506</v>
      </c>
      <c r="J270" s="65">
        <f t="shared" si="49"/>
        <v>86800</v>
      </c>
      <c r="K270" s="65">
        <f t="shared" si="49"/>
        <v>32000</v>
      </c>
    </row>
    <row r="271" spans="1:11" ht="12.75">
      <c r="A271" s="36" t="s">
        <v>95</v>
      </c>
      <c r="B271" s="3"/>
      <c r="C271" s="88"/>
      <c r="D271" s="89" t="s">
        <v>87</v>
      </c>
      <c r="E271" s="90" t="e">
        <f aca="true" t="shared" si="50" ref="E271:K271">E272</f>
        <v>#REF!</v>
      </c>
      <c r="F271" s="90" t="e">
        <f t="shared" si="50"/>
        <v>#REF!</v>
      </c>
      <c r="G271" s="90">
        <f t="shared" si="50"/>
        <v>0</v>
      </c>
      <c r="H271" s="90">
        <f>H272</f>
        <v>0</v>
      </c>
      <c r="I271" s="90">
        <f>I272</f>
        <v>0</v>
      </c>
      <c r="J271" s="90">
        <f t="shared" si="50"/>
        <v>0</v>
      </c>
      <c r="K271" s="90">
        <f t="shared" si="50"/>
        <v>0</v>
      </c>
    </row>
    <row r="272" spans="2:11" ht="12.75">
      <c r="B272" s="3">
        <v>243</v>
      </c>
      <c r="C272" s="48">
        <v>226</v>
      </c>
      <c r="D272" s="2" t="s">
        <v>25</v>
      </c>
      <c r="E272" s="66" t="e">
        <f>#REF!+#REF!+#REF!+#REF!+#REF!+#REF!+#REF!+#REF!</f>
        <v>#REF!</v>
      </c>
      <c r="F272" s="66" t="e">
        <f>#REF!+#REF!+#REF!+#REF!+#REF!+#REF!+#REF!+#REF!</f>
        <v>#REF!</v>
      </c>
      <c r="G272" s="66">
        <f>SUM(G273:G275)</f>
        <v>0</v>
      </c>
      <c r="H272" s="66">
        <f>SUM(H273:H275)</f>
        <v>0</v>
      </c>
      <c r="I272" s="66">
        <f>G272-H272</f>
        <v>0</v>
      </c>
      <c r="J272" s="66">
        <f>SUM(J273:J275)</f>
        <v>0</v>
      </c>
      <c r="K272" s="66">
        <f>SUM(K273:K275)</f>
        <v>0</v>
      </c>
    </row>
    <row r="273" spans="2:11" s="5" customFormat="1" ht="25.5">
      <c r="B273" s="44"/>
      <c r="C273" s="46"/>
      <c r="D273" s="17" t="s">
        <v>176</v>
      </c>
      <c r="E273" s="66" t="e">
        <f>#REF!+#REF!+#REF!+#REF!+#REF!+#REF!+#REF!+#REF!</f>
        <v>#REF!</v>
      </c>
      <c r="F273" s="66" t="e">
        <f>#REF!+#REF!+#REF!+#REF!+#REF!+#REF!+#REF!+#REF!</f>
        <v>#REF!</v>
      </c>
      <c r="G273" s="68"/>
      <c r="H273" s="68"/>
      <c r="I273" s="68">
        <f>G273-H273</f>
        <v>0</v>
      </c>
      <c r="J273" s="68"/>
      <c r="K273" s="68"/>
    </row>
    <row r="274" spans="2:11" s="5" customFormat="1" ht="12.75">
      <c r="B274" s="44"/>
      <c r="C274" s="46"/>
      <c r="D274" s="11"/>
      <c r="E274" s="66" t="e">
        <f>#REF!+#REF!+#REF!+#REF!+#REF!+#REF!+#REF!+#REF!</f>
        <v>#REF!</v>
      </c>
      <c r="F274" s="66" t="e">
        <f>#REF!+#REF!+#REF!+#REF!+#REF!+#REF!+#REF!+#REF!</f>
        <v>#REF!</v>
      </c>
      <c r="G274" s="68"/>
      <c r="H274" s="68"/>
      <c r="I274" s="68">
        <f>G274-H274</f>
        <v>0</v>
      </c>
      <c r="J274" s="68"/>
      <c r="K274" s="68"/>
    </row>
    <row r="275" spans="2:11" s="5" customFormat="1" ht="12.75">
      <c r="B275" s="44"/>
      <c r="C275" s="46"/>
      <c r="D275" s="11"/>
      <c r="E275" s="66" t="e">
        <f>#REF!+#REF!+#REF!+#REF!+#REF!+#REF!+#REF!+#REF!</f>
        <v>#REF!</v>
      </c>
      <c r="F275" s="66" t="e">
        <f>#REF!+#REF!+#REF!+#REF!+#REF!+#REF!+#REF!+#REF!</f>
        <v>#REF!</v>
      </c>
      <c r="G275" s="68"/>
      <c r="H275" s="68"/>
      <c r="I275" s="68">
        <f>G275-H275</f>
        <v>0</v>
      </c>
      <c r="J275" s="68"/>
      <c r="K275" s="68"/>
    </row>
    <row r="276" spans="1:11" ht="12.75" customHeight="1">
      <c r="A276" s="36" t="s">
        <v>95</v>
      </c>
      <c r="B276" s="3"/>
      <c r="C276" s="47"/>
      <c r="D276" s="22" t="s">
        <v>65</v>
      </c>
      <c r="E276" s="81" t="e">
        <f aca="true" t="shared" si="51" ref="E276:K276">E277+E286+E293+E297+E301</f>
        <v>#REF!</v>
      </c>
      <c r="F276" s="81" t="e">
        <f t="shared" si="51"/>
        <v>#REF!</v>
      </c>
      <c r="G276" s="81">
        <f t="shared" si="51"/>
        <v>207440</v>
      </c>
      <c r="H276" s="81">
        <f t="shared" si="51"/>
        <v>192934</v>
      </c>
      <c r="I276" s="81">
        <f t="shared" si="51"/>
        <v>14506</v>
      </c>
      <c r="J276" s="81">
        <f t="shared" si="51"/>
        <v>86800</v>
      </c>
      <c r="K276" s="81">
        <f t="shared" si="51"/>
        <v>32000</v>
      </c>
    </row>
    <row r="277" spans="2:11" ht="24" customHeight="1">
      <c r="B277" s="3"/>
      <c r="C277" s="48">
        <v>225</v>
      </c>
      <c r="D277" s="2" t="s">
        <v>24</v>
      </c>
      <c r="E277" s="66" t="e">
        <f>SUM(E278:E285)</f>
        <v>#REF!</v>
      </c>
      <c r="F277" s="66" t="e">
        <f>SUM(F278:F285)</f>
        <v>#REF!</v>
      </c>
      <c r="G277" s="66">
        <f>SUM(G278:G285)</f>
        <v>0</v>
      </c>
      <c r="H277" s="66">
        <f>SUM(H278:H285)</f>
        <v>0</v>
      </c>
      <c r="I277" s="66">
        <f aca="true" t="shared" si="52" ref="I277:I292">G277-H277</f>
        <v>0</v>
      </c>
      <c r="J277" s="66">
        <f>SUM(J278:J285)</f>
        <v>54800</v>
      </c>
      <c r="K277" s="66">
        <f>SUM(K278:K285)</f>
        <v>0</v>
      </c>
    </row>
    <row r="278" spans="2:11" ht="27.75" customHeight="1">
      <c r="B278" s="3"/>
      <c r="C278" s="37"/>
      <c r="D278" s="12" t="s">
        <v>29</v>
      </c>
      <c r="E278" s="66" t="e">
        <f>#REF!+#REF!+#REF!+#REF!+#REF!+#REF!+#REF!+#REF!</f>
        <v>#REF!</v>
      </c>
      <c r="F278" s="66" t="e">
        <f>#REF!+#REF!+#REF!+#REF!+#REF!+#REF!+#REF!+#REF!</f>
        <v>#REF!</v>
      </c>
      <c r="G278" s="85"/>
      <c r="H278" s="67"/>
      <c r="I278" s="67">
        <f t="shared" si="52"/>
        <v>0</v>
      </c>
      <c r="J278" s="85">
        <v>54800</v>
      </c>
      <c r="K278" s="85"/>
    </row>
    <row r="279" spans="2:11" ht="25.5">
      <c r="B279" s="3"/>
      <c r="C279" s="37"/>
      <c r="D279" s="12" t="s">
        <v>146</v>
      </c>
      <c r="E279" s="66" t="e">
        <f>#REF!+#REF!+#REF!+#REF!+#REF!+#REF!+#REF!+#REF!</f>
        <v>#REF!</v>
      </c>
      <c r="F279" s="66" t="e">
        <f>#REF!+#REF!+#REF!+#REF!+#REF!+#REF!+#REF!+#REF!</f>
        <v>#REF!</v>
      </c>
      <c r="G279" s="85"/>
      <c r="H279" s="85"/>
      <c r="I279" s="85">
        <f t="shared" si="52"/>
        <v>0</v>
      </c>
      <c r="J279" s="85"/>
      <c r="K279" s="85"/>
    </row>
    <row r="280" spans="2:11" ht="12.75">
      <c r="B280" s="3"/>
      <c r="C280" s="37"/>
      <c r="D280" s="17" t="s">
        <v>68</v>
      </c>
      <c r="E280" s="66" t="e">
        <f>#REF!+#REF!+#REF!+#REF!+#REF!+#REF!+#REF!+#REF!</f>
        <v>#REF!</v>
      </c>
      <c r="F280" s="66" t="e">
        <f>#REF!+#REF!+#REF!+#REF!+#REF!+#REF!+#REF!+#REF!</f>
        <v>#REF!</v>
      </c>
      <c r="G280" s="85"/>
      <c r="H280" s="85"/>
      <c r="I280" s="85">
        <f t="shared" si="52"/>
        <v>0</v>
      </c>
      <c r="J280" s="85"/>
      <c r="K280" s="85"/>
    </row>
    <row r="281" spans="2:11" ht="12.75">
      <c r="B281" s="3"/>
      <c r="C281" s="37"/>
      <c r="D281" s="12" t="s">
        <v>23</v>
      </c>
      <c r="E281" s="66" t="e">
        <f>#REF!+#REF!+#REF!+#REF!+#REF!+#REF!+#REF!+#REF!</f>
        <v>#REF!</v>
      </c>
      <c r="F281" s="66" t="e">
        <f>#REF!+#REF!+#REF!+#REF!+#REF!+#REF!+#REF!+#REF!</f>
        <v>#REF!</v>
      </c>
      <c r="G281" s="85"/>
      <c r="H281" s="85"/>
      <c r="I281" s="85">
        <f t="shared" si="52"/>
        <v>0</v>
      </c>
      <c r="J281" s="85"/>
      <c r="K281" s="85"/>
    </row>
    <row r="282" spans="2:11" ht="25.5">
      <c r="B282" s="3"/>
      <c r="C282" s="37"/>
      <c r="D282" s="12" t="s">
        <v>148</v>
      </c>
      <c r="E282" s="66" t="e">
        <f>#REF!+#REF!+#REF!+#REF!+#REF!+#REF!+#REF!+#REF!</f>
        <v>#REF!</v>
      </c>
      <c r="F282" s="66" t="e">
        <f>#REF!+#REF!+#REF!+#REF!+#REF!+#REF!+#REF!+#REF!</f>
        <v>#REF!</v>
      </c>
      <c r="G282" s="85"/>
      <c r="H282" s="85"/>
      <c r="I282" s="85">
        <f t="shared" si="52"/>
        <v>0</v>
      </c>
      <c r="J282" s="85"/>
      <c r="K282" s="85"/>
    </row>
    <row r="283" spans="2:11" ht="12.75">
      <c r="B283" s="3"/>
      <c r="C283" s="37"/>
      <c r="D283" s="12" t="s">
        <v>236</v>
      </c>
      <c r="E283" s="66" t="e">
        <f>#REF!+#REF!+#REF!+#REF!+#REF!+#REF!+#REF!+#REF!</f>
        <v>#REF!</v>
      </c>
      <c r="F283" s="66" t="e">
        <f>#REF!+#REF!+#REF!+#REF!+#REF!+#REF!+#REF!+#REF!</f>
        <v>#REF!</v>
      </c>
      <c r="G283" s="85"/>
      <c r="H283" s="85"/>
      <c r="I283" s="85">
        <f>G283-H283</f>
        <v>0</v>
      </c>
      <c r="J283" s="85"/>
      <c r="K283" s="85"/>
    </row>
    <row r="284" spans="2:11" ht="12.75">
      <c r="B284" s="3"/>
      <c r="C284" s="37"/>
      <c r="D284" s="12" t="s">
        <v>237</v>
      </c>
      <c r="E284" s="66" t="e">
        <f>#REF!+#REF!+#REF!+#REF!+#REF!+#REF!+#REF!+#REF!</f>
        <v>#REF!</v>
      </c>
      <c r="F284" s="66" t="e">
        <f>#REF!+#REF!+#REF!+#REF!+#REF!+#REF!+#REF!+#REF!</f>
        <v>#REF!</v>
      </c>
      <c r="G284" s="85"/>
      <c r="H284" s="85"/>
      <c r="I284" s="85">
        <f>G284-H284</f>
        <v>0</v>
      </c>
      <c r="J284" s="85"/>
      <c r="K284" s="85"/>
    </row>
    <row r="285" spans="2:11" ht="12.75">
      <c r="B285" s="3"/>
      <c r="C285" s="37"/>
      <c r="D285" s="12"/>
      <c r="E285" s="66" t="e">
        <f>#REF!+#REF!+#REF!+#REF!+#REF!+#REF!+#REF!+#REF!</f>
        <v>#REF!</v>
      </c>
      <c r="F285" s="66" t="e">
        <f>#REF!+#REF!+#REF!+#REF!+#REF!+#REF!+#REF!+#REF!</f>
        <v>#REF!</v>
      </c>
      <c r="G285" s="85"/>
      <c r="H285" s="85"/>
      <c r="I285" s="85">
        <f t="shared" si="52"/>
        <v>0</v>
      </c>
      <c r="J285" s="85"/>
      <c r="K285" s="85"/>
    </row>
    <row r="286" spans="2:11" ht="12.75">
      <c r="B286" s="3"/>
      <c r="C286" s="48">
        <v>226</v>
      </c>
      <c r="D286" s="2" t="s">
        <v>25</v>
      </c>
      <c r="E286" s="66" t="e">
        <f>#REF!+#REF!+#REF!+#REF!+#REF!+#REF!+#REF!+#REF!</f>
        <v>#REF!</v>
      </c>
      <c r="F286" s="66" t="e">
        <f>#REF!+#REF!+#REF!+#REF!+#REF!+#REF!+#REF!+#REF!</f>
        <v>#REF!</v>
      </c>
      <c r="G286" s="66">
        <f>SUM(G287:G292)</f>
        <v>205440</v>
      </c>
      <c r="H286" s="66">
        <f>SUM(H287:H292)</f>
        <v>192934</v>
      </c>
      <c r="I286" s="66">
        <f t="shared" si="52"/>
        <v>12506</v>
      </c>
      <c r="J286" s="66">
        <f>SUM(J287:J292)</f>
        <v>30000</v>
      </c>
      <c r="K286" s="66">
        <f>SUM(K287:K292)</f>
        <v>30000</v>
      </c>
    </row>
    <row r="287" spans="2:11" ht="12.75">
      <c r="B287" s="3"/>
      <c r="C287" s="37"/>
      <c r="D287" s="64" t="s">
        <v>67</v>
      </c>
      <c r="E287" s="66" t="e">
        <f>#REF!+#REF!+#REF!+#REF!+#REF!+#REF!+#REF!+#REF!</f>
        <v>#REF!</v>
      </c>
      <c r="F287" s="66" t="e">
        <f>#REF!+#REF!+#REF!+#REF!+#REF!+#REF!+#REF!+#REF!</f>
        <v>#REF!</v>
      </c>
      <c r="G287" s="85">
        <v>30000</v>
      </c>
      <c r="H287" s="85">
        <v>17500</v>
      </c>
      <c r="I287" s="85">
        <f t="shared" si="52"/>
        <v>12500</v>
      </c>
      <c r="J287" s="85">
        <v>30000</v>
      </c>
      <c r="K287" s="85">
        <v>30000</v>
      </c>
    </row>
    <row r="288" spans="2:11" ht="12.75">
      <c r="B288" s="3"/>
      <c r="C288" s="37"/>
      <c r="D288" s="64" t="s">
        <v>175</v>
      </c>
      <c r="E288" s="66" t="e">
        <f>#REF!+#REF!+#REF!+#REF!+#REF!+#REF!+#REF!+#REF!</f>
        <v>#REF!</v>
      </c>
      <c r="F288" s="66" t="e">
        <f>#REF!+#REF!+#REF!+#REF!+#REF!+#REF!+#REF!+#REF!</f>
        <v>#REF!</v>
      </c>
      <c r="G288" s="85"/>
      <c r="H288" s="85"/>
      <c r="I288" s="85">
        <f t="shared" si="52"/>
        <v>0</v>
      </c>
      <c r="J288" s="85"/>
      <c r="K288" s="85"/>
    </row>
    <row r="289" spans="2:11" ht="25.5">
      <c r="B289" s="3"/>
      <c r="C289" s="37"/>
      <c r="D289" s="64" t="s">
        <v>232</v>
      </c>
      <c r="E289" s="66" t="e">
        <f>#REF!+#REF!+#REF!+#REF!+#REF!+#REF!+#REF!+#REF!</f>
        <v>#REF!</v>
      </c>
      <c r="F289" s="66" t="e">
        <f>#REF!+#REF!+#REF!+#REF!+#REF!+#REF!+#REF!+#REF!</f>
        <v>#REF!</v>
      </c>
      <c r="G289" s="85"/>
      <c r="H289" s="85"/>
      <c r="I289" s="85">
        <f>G289-H289</f>
        <v>0</v>
      </c>
      <c r="J289" s="85"/>
      <c r="K289" s="85"/>
    </row>
    <row r="290" spans="2:11" ht="12.75">
      <c r="B290" s="3"/>
      <c r="C290" s="37"/>
      <c r="D290" s="12" t="s">
        <v>195</v>
      </c>
      <c r="E290" s="66" t="e">
        <f>#REF!+#REF!+#REF!+#REF!+#REF!+#REF!+#REF!+#REF!</f>
        <v>#REF!</v>
      </c>
      <c r="F290" s="66" t="e">
        <f>#REF!+#REF!+#REF!+#REF!+#REF!+#REF!+#REF!+#REF!</f>
        <v>#REF!</v>
      </c>
      <c r="G290" s="85"/>
      <c r="H290" s="85"/>
      <c r="I290" s="85">
        <f t="shared" si="52"/>
        <v>0</v>
      </c>
      <c r="J290" s="85"/>
      <c r="K290" s="85"/>
    </row>
    <row r="291" spans="2:11" ht="12.75">
      <c r="B291" s="3"/>
      <c r="C291" s="37"/>
      <c r="D291" s="12" t="s">
        <v>270</v>
      </c>
      <c r="E291" s="66" t="e">
        <f>#REF!+#REF!+#REF!+#REF!+#REF!+#REF!+#REF!+#REF!</f>
        <v>#REF!</v>
      </c>
      <c r="F291" s="66" t="e">
        <f>#REF!+#REF!+#REF!+#REF!+#REF!+#REF!+#REF!+#REF!</f>
        <v>#REF!</v>
      </c>
      <c r="G291" s="85">
        <v>175440</v>
      </c>
      <c r="H291" s="85">
        <v>175434</v>
      </c>
      <c r="I291" s="85">
        <f>G291-H291</f>
        <v>6</v>
      </c>
      <c r="J291" s="85"/>
      <c r="K291" s="85"/>
    </row>
    <row r="292" spans="2:11" ht="12.75">
      <c r="B292" s="3"/>
      <c r="C292" s="37"/>
      <c r="D292" s="12"/>
      <c r="E292" s="66" t="e">
        <f>#REF!+#REF!+#REF!+#REF!+#REF!+#REF!+#REF!+#REF!</f>
        <v>#REF!</v>
      </c>
      <c r="F292" s="66" t="e">
        <f>#REF!+#REF!+#REF!+#REF!+#REF!+#REF!+#REF!+#REF!</f>
        <v>#REF!</v>
      </c>
      <c r="G292" s="85"/>
      <c r="H292" s="85"/>
      <c r="I292" s="85">
        <f t="shared" si="52"/>
        <v>0</v>
      </c>
      <c r="J292" s="85"/>
      <c r="K292" s="85"/>
    </row>
    <row r="293" spans="2:11" ht="12.75">
      <c r="B293" s="3"/>
      <c r="C293" s="48">
        <v>310</v>
      </c>
      <c r="D293" s="2" t="s">
        <v>26</v>
      </c>
      <c r="E293" s="66" t="e">
        <f aca="true" t="shared" si="53" ref="E293:K293">SUM(E294:E296)</f>
        <v>#REF!</v>
      </c>
      <c r="F293" s="66" t="e">
        <f t="shared" si="53"/>
        <v>#REF!</v>
      </c>
      <c r="G293" s="66">
        <f t="shared" si="53"/>
        <v>2000</v>
      </c>
      <c r="H293" s="66">
        <f>SUM(H294:H296)</f>
        <v>0</v>
      </c>
      <c r="I293" s="66">
        <f>SUM(I294:I296)</f>
        <v>2000</v>
      </c>
      <c r="J293" s="66">
        <f t="shared" si="53"/>
        <v>2000</v>
      </c>
      <c r="K293" s="66">
        <f t="shared" si="53"/>
        <v>2000</v>
      </c>
    </row>
    <row r="294" spans="2:11" ht="12.75">
      <c r="B294" s="3"/>
      <c r="C294" s="37"/>
      <c r="D294" s="64" t="s">
        <v>134</v>
      </c>
      <c r="E294" s="66" t="e">
        <f>#REF!+#REF!+#REF!+#REF!+#REF!+#REF!+#REF!+#REF!</f>
        <v>#REF!</v>
      </c>
      <c r="F294" s="66" t="e">
        <f>#REF!+#REF!+#REF!+#REF!+#REF!+#REF!+#REF!+#REF!</f>
        <v>#REF!</v>
      </c>
      <c r="G294" s="85"/>
      <c r="H294" s="85"/>
      <c r="I294" s="85">
        <f>G294-H294</f>
        <v>0</v>
      </c>
      <c r="J294" s="85"/>
      <c r="K294" s="85"/>
    </row>
    <row r="295" spans="2:11" ht="12.75">
      <c r="B295" s="3"/>
      <c r="C295" s="37"/>
      <c r="D295" s="17" t="s">
        <v>143</v>
      </c>
      <c r="E295" s="66" t="e">
        <f>#REF!+#REF!+#REF!+#REF!+#REF!+#REF!+#REF!+#REF!</f>
        <v>#REF!</v>
      </c>
      <c r="F295" s="66" t="e">
        <f>#REF!+#REF!+#REF!+#REF!+#REF!+#REF!+#REF!+#REF!</f>
        <v>#REF!</v>
      </c>
      <c r="G295" s="85">
        <v>2000</v>
      </c>
      <c r="H295" s="85"/>
      <c r="I295" s="85">
        <f>G295-H295</f>
        <v>2000</v>
      </c>
      <c r="J295" s="85">
        <v>2000</v>
      </c>
      <c r="K295" s="85">
        <v>2000</v>
      </c>
    </row>
    <row r="296" spans="2:11" ht="12.75">
      <c r="B296" s="3"/>
      <c r="C296" s="37"/>
      <c r="D296" s="12"/>
      <c r="E296" s="66" t="e">
        <f>#REF!+#REF!+#REF!+#REF!+#REF!+#REF!+#REF!+#REF!</f>
        <v>#REF!</v>
      </c>
      <c r="F296" s="66" t="e">
        <f>#REF!+#REF!+#REF!+#REF!+#REF!+#REF!+#REF!+#REF!</f>
        <v>#REF!</v>
      </c>
      <c r="G296" s="85"/>
      <c r="H296" s="85"/>
      <c r="I296" s="85">
        <f>G296-H296</f>
        <v>0</v>
      </c>
      <c r="J296" s="85"/>
      <c r="K296" s="85"/>
    </row>
    <row r="297" spans="2:11" ht="25.5">
      <c r="B297" s="3"/>
      <c r="C297" s="60">
        <v>344</v>
      </c>
      <c r="D297" s="2" t="s">
        <v>126</v>
      </c>
      <c r="E297" s="66" t="e">
        <f aca="true" t="shared" si="54" ref="E297:K297">SUM(E298:E300)</f>
        <v>#REF!</v>
      </c>
      <c r="F297" s="66" t="e">
        <f t="shared" si="54"/>
        <v>#REF!</v>
      </c>
      <c r="G297" s="66">
        <f t="shared" si="54"/>
        <v>0</v>
      </c>
      <c r="H297" s="66">
        <f>SUM(H298:H300)</f>
        <v>0</v>
      </c>
      <c r="I297" s="66">
        <f>SUM(I298:I300)</f>
        <v>0</v>
      </c>
      <c r="J297" s="66">
        <f t="shared" si="54"/>
        <v>0</v>
      </c>
      <c r="K297" s="66">
        <f t="shared" si="54"/>
        <v>0</v>
      </c>
    </row>
    <row r="298" spans="2:11" ht="12" customHeight="1">
      <c r="B298" s="3"/>
      <c r="C298" s="37"/>
      <c r="D298" s="12" t="s">
        <v>119</v>
      </c>
      <c r="E298" s="66" t="e">
        <f>#REF!+#REF!+#REF!+#REF!+#REF!+#REF!+#REF!+#REF!</f>
        <v>#REF!</v>
      </c>
      <c r="F298" s="66" t="e">
        <f>#REF!+#REF!+#REF!+#REF!+#REF!+#REF!+#REF!+#REF!</f>
        <v>#REF!</v>
      </c>
      <c r="G298" s="85"/>
      <c r="H298" s="85"/>
      <c r="I298" s="85">
        <f>G298-H298</f>
        <v>0</v>
      </c>
      <c r="J298" s="85"/>
      <c r="K298" s="85"/>
    </row>
    <row r="299" spans="2:11" ht="12.75">
      <c r="B299" s="3"/>
      <c r="C299" s="37"/>
      <c r="D299" s="12"/>
      <c r="E299" s="66" t="e">
        <f>#REF!+#REF!+#REF!+#REF!+#REF!+#REF!+#REF!+#REF!</f>
        <v>#REF!</v>
      </c>
      <c r="F299" s="66" t="e">
        <f>#REF!+#REF!+#REF!+#REF!+#REF!+#REF!+#REF!+#REF!</f>
        <v>#REF!</v>
      </c>
      <c r="G299" s="85"/>
      <c r="H299" s="85"/>
      <c r="I299" s="85">
        <f>G299-H299</f>
        <v>0</v>
      </c>
      <c r="J299" s="85"/>
      <c r="K299" s="85"/>
    </row>
    <row r="300" spans="2:11" ht="12.75">
      <c r="B300" s="3"/>
      <c r="C300" s="37"/>
      <c r="D300" s="12"/>
      <c r="E300" s="66" t="e">
        <f>#REF!+#REF!+#REF!+#REF!+#REF!+#REF!+#REF!+#REF!</f>
        <v>#REF!</v>
      </c>
      <c r="F300" s="66" t="e">
        <f>#REF!+#REF!+#REF!+#REF!+#REF!+#REF!+#REF!+#REF!</f>
        <v>#REF!</v>
      </c>
      <c r="G300" s="85"/>
      <c r="H300" s="85"/>
      <c r="I300" s="85">
        <f>G300-H300</f>
        <v>0</v>
      </c>
      <c r="J300" s="85"/>
      <c r="K300" s="85"/>
    </row>
    <row r="301" spans="2:11" ht="25.5">
      <c r="B301" s="3"/>
      <c r="C301" s="60">
        <v>346</v>
      </c>
      <c r="D301" s="2" t="s">
        <v>127</v>
      </c>
      <c r="E301" s="66" t="e">
        <f aca="true" t="shared" si="55" ref="E301:K301">SUM(E302:E304)</f>
        <v>#REF!</v>
      </c>
      <c r="F301" s="66" t="e">
        <f t="shared" si="55"/>
        <v>#REF!</v>
      </c>
      <c r="G301" s="66">
        <f t="shared" si="55"/>
        <v>0</v>
      </c>
      <c r="H301" s="66">
        <f>SUM(H302:H304)</f>
        <v>0</v>
      </c>
      <c r="I301" s="66">
        <f>SUM(I302:I304)</f>
        <v>0</v>
      </c>
      <c r="J301" s="66">
        <f t="shared" si="55"/>
        <v>0</v>
      </c>
      <c r="K301" s="66">
        <f t="shared" si="55"/>
        <v>0</v>
      </c>
    </row>
    <row r="302" spans="2:11" ht="12" customHeight="1">
      <c r="B302" s="3"/>
      <c r="C302" s="37"/>
      <c r="D302" s="12"/>
      <c r="E302" s="66" t="e">
        <f>#REF!+#REF!+#REF!+#REF!+#REF!+#REF!+#REF!+#REF!</f>
        <v>#REF!</v>
      </c>
      <c r="F302" s="66" t="e">
        <f>#REF!+#REF!+#REF!+#REF!+#REF!+#REF!+#REF!+#REF!</f>
        <v>#REF!</v>
      </c>
      <c r="G302" s="85"/>
      <c r="H302" s="85"/>
      <c r="I302" s="85">
        <f>G302-H302</f>
        <v>0</v>
      </c>
      <c r="J302" s="85"/>
      <c r="K302" s="85"/>
    </row>
    <row r="303" spans="2:11" ht="12.75">
      <c r="B303" s="3"/>
      <c r="C303" s="37"/>
      <c r="D303" s="12"/>
      <c r="E303" s="66" t="e">
        <f>#REF!+#REF!+#REF!+#REF!+#REF!+#REF!+#REF!+#REF!</f>
        <v>#REF!</v>
      </c>
      <c r="F303" s="66" t="e">
        <f>#REF!+#REF!+#REF!+#REF!+#REF!+#REF!+#REF!+#REF!</f>
        <v>#REF!</v>
      </c>
      <c r="G303" s="85"/>
      <c r="H303" s="85"/>
      <c r="I303" s="85">
        <f>G303-H303</f>
        <v>0</v>
      </c>
      <c r="J303" s="85"/>
      <c r="K303" s="85"/>
    </row>
    <row r="304" spans="2:11" ht="12.75">
      <c r="B304" s="3"/>
      <c r="C304" s="37"/>
      <c r="D304" s="12"/>
      <c r="E304" s="66" t="e">
        <f>#REF!+#REF!+#REF!+#REF!+#REF!+#REF!+#REF!+#REF!</f>
        <v>#REF!</v>
      </c>
      <c r="F304" s="66" t="e">
        <f>#REF!+#REF!+#REF!+#REF!+#REF!+#REF!+#REF!+#REF!</f>
        <v>#REF!</v>
      </c>
      <c r="G304" s="85"/>
      <c r="H304" s="85"/>
      <c r="I304" s="85">
        <f>G304-H304</f>
        <v>0</v>
      </c>
      <c r="J304" s="85"/>
      <c r="K304" s="85"/>
    </row>
    <row r="305" spans="2:11" ht="12.75">
      <c r="B305" s="3"/>
      <c r="E305" s="80" t="e">
        <f>#REF!+#REF!+#REF!+#REF!+#REF!+#REF!+#REF!+#REF!</f>
        <v>#REF!</v>
      </c>
      <c r="F305" s="80" t="e">
        <f>#REF!+#REF!+#REF!+#REF!+#REF!+#REF!+#REF!+#REF!</f>
        <v>#REF!</v>
      </c>
      <c r="G305" s="78"/>
      <c r="H305" s="78"/>
      <c r="I305" s="78"/>
      <c r="J305" s="78"/>
      <c r="K305" s="78"/>
    </row>
    <row r="306" spans="1:11" s="5" customFormat="1" ht="25.5">
      <c r="A306" s="35" t="s">
        <v>77</v>
      </c>
      <c r="B306" s="43" t="s">
        <v>100</v>
      </c>
      <c r="C306" s="75" t="s">
        <v>102</v>
      </c>
      <c r="D306" s="74" t="s">
        <v>255</v>
      </c>
      <c r="E306" s="84" t="e">
        <f aca="true" t="shared" si="56" ref="E306:K306">SUM(E307:E309)</f>
        <v>#REF!</v>
      </c>
      <c r="F306" s="84" t="e">
        <f t="shared" si="56"/>
        <v>#REF!</v>
      </c>
      <c r="G306" s="84">
        <f t="shared" si="56"/>
        <v>546900</v>
      </c>
      <c r="H306" s="84">
        <f>SUM(H307:H309)</f>
        <v>367200.34</v>
      </c>
      <c r="I306" s="84">
        <f>SUM(I307:I309)</f>
        <v>179699.65999999997</v>
      </c>
      <c r="J306" s="84">
        <f t="shared" si="56"/>
        <v>784000</v>
      </c>
      <c r="K306" s="84">
        <f t="shared" si="56"/>
        <v>784000</v>
      </c>
    </row>
    <row r="307" spans="1:11" s="5" customFormat="1" ht="12.75" customHeight="1">
      <c r="A307" s="36" t="s">
        <v>95</v>
      </c>
      <c r="B307" s="44"/>
      <c r="C307" s="45">
        <v>226</v>
      </c>
      <c r="D307" s="15" t="s">
        <v>25</v>
      </c>
      <c r="E307" s="66" t="e">
        <f>#REF!+#REF!+#REF!+#REF!+#REF!+#REF!+#REF!+#REF!</f>
        <v>#REF!</v>
      </c>
      <c r="F307" s="66" t="e">
        <f>#REF!+#REF!+#REF!+#REF!+#REF!+#REF!+#REF!+#REF!</f>
        <v>#REF!</v>
      </c>
      <c r="G307" s="68">
        <f>784000-237100</f>
        <v>546900</v>
      </c>
      <c r="H307" s="68">
        <v>367200.34</v>
      </c>
      <c r="I307" s="68">
        <f>G307-H307</f>
        <v>179699.65999999997</v>
      </c>
      <c r="J307" s="68">
        <v>784000</v>
      </c>
      <c r="K307" s="68">
        <v>784000</v>
      </c>
    </row>
    <row r="308" spans="2:11" s="5" customFormat="1" ht="12.75" customHeight="1">
      <c r="B308" s="44"/>
      <c r="C308" s="45">
        <v>342</v>
      </c>
      <c r="D308" s="15" t="s">
        <v>130</v>
      </c>
      <c r="E308" s="66" t="e">
        <f>#REF!+#REF!+#REF!+#REF!+#REF!+#REF!+#REF!+#REF!</f>
        <v>#REF!</v>
      </c>
      <c r="F308" s="66" t="e">
        <f>#REF!+#REF!+#REF!+#REF!+#REF!+#REF!+#REF!+#REF!</f>
        <v>#REF!</v>
      </c>
      <c r="G308" s="68"/>
      <c r="H308" s="68"/>
      <c r="I308" s="68">
        <f>G308-H308</f>
        <v>0</v>
      </c>
      <c r="J308" s="68"/>
      <c r="K308" s="68"/>
    </row>
    <row r="309" spans="2:11" s="5" customFormat="1" ht="12.75" customHeight="1">
      <c r="B309" s="44"/>
      <c r="C309" s="46"/>
      <c r="D309" s="14"/>
      <c r="E309" s="82" t="e">
        <f>#REF!+#REF!+#REF!+#REF!+#REF!+#REF!+#REF!+#REF!</f>
        <v>#REF!</v>
      </c>
      <c r="F309" s="82" t="e">
        <f>#REF!+#REF!+#REF!+#REF!+#REF!+#REF!+#REF!+#REF!</f>
        <v>#REF!</v>
      </c>
      <c r="G309" s="82"/>
      <c r="H309" s="82"/>
      <c r="I309" s="82">
        <f>G309-H309</f>
        <v>0</v>
      </c>
      <c r="J309" s="82"/>
      <c r="K309" s="82"/>
    </row>
    <row r="310" spans="1:11" s="5" customFormat="1" ht="38.25">
      <c r="A310" s="35" t="s">
        <v>77</v>
      </c>
      <c r="B310" s="43" t="s">
        <v>100</v>
      </c>
      <c r="C310" s="75" t="s">
        <v>103</v>
      </c>
      <c r="D310" s="74" t="s">
        <v>261</v>
      </c>
      <c r="E310" s="84" t="e">
        <f aca="true" t="shared" si="57" ref="E310:J310">SUM(E311:E313)</f>
        <v>#REF!</v>
      </c>
      <c r="F310" s="84" t="e">
        <f t="shared" si="57"/>
        <v>#REF!</v>
      </c>
      <c r="G310" s="84">
        <f t="shared" si="57"/>
        <v>285500</v>
      </c>
      <c r="H310" s="84">
        <f t="shared" si="57"/>
        <v>0</v>
      </c>
      <c r="I310" s="84">
        <f t="shared" si="57"/>
        <v>285500</v>
      </c>
      <c r="J310" s="84">
        <f t="shared" si="57"/>
        <v>0</v>
      </c>
      <c r="K310" s="84">
        <f>SUM(K311:K313)</f>
        <v>0</v>
      </c>
    </row>
    <row r="311" spans="1:11" s="5" customFormat="1" ht="12.75" customHeight="1">
      <c r="A311" s="36" t="s">
        <v>95</v>
      </c>
      <c r="B311" s="44"/>
      <c r="C311" s="45">
        <v>226</v>
      </c>
      <c r="D311" s="15" t="s">
        <v>262</v>
      </c>
      <c r="E311" s="66" t="e">
        <f>#REF!+#REF!+#REF!+#REF!+#REF!+#REF!+#REF!+#REF!</f>
        <v>#REF!</v>
      </c>
      <c r="F311" s="66" t="e">
        <f>#REF!+#REF!+#REF!+#REF!+#REF!+#REF!+#REF!+#REF!</f>
        <v>#REF!</v>
      </c>
      <c r="G311" s="68">
        <v>34260</v>
      </c>
      <c r="H311" s="68"/>
      <c r="I311" s="68">
        <f>G311-H311</f>
        <v>34260</v>
      </c>
      <c r="J311" s="68"/>
      <c r="K311" s="68"/>
    </row>
    <row r="312" spans="1:11" s="5" customFormat="1" ht="12.75" customHeight="1">
      <c r="A312" s="36" t="s">
        <v>95</v>
      </c>
      <c r="B312" s="44"/>
      <c r="C312" s="45">
        <v>226</v>
      </c>
      <c r="D312" s="15" t="s">
        <v>263</v>
      </c>
      <c r="E312" s="66" t="e">
        <f>#REF!+#REF!+#REF!+#REF!+#REF!+#REF!+#REF!+#REF!</f>
        <v>#REF!</v>
      </c>
      <c r="F312" s="66" t="e">
        <f>#REF!+#REF!+#REF!+#REF!+#REF!+#REF!+#REF!+#REF!</f>
        <v>#REF!</v>
      </c>
      <c r="G312" s="68">
        <v>251240</v>
      </c>
      <c r="H312" s="68"/>
      <c r="I312" s="68">
        <f>G312-H312</f>
        <v>251240</v>
      </c>
      <c r="J312" s="68"/>
      <c r="K312" s="68"/>
    </row>
    <row r="313" spans="2:11" s="5" customFormat="1" ht="12.75">
      <c r="B313" s="92"/>
      <c r="C313" s="45"/>
      <c r="D313" s="15"/>
      <c r="E313" s="68" t="e">
        <f>#REF!+#REF!+#REF!+#REF!+#REF!+#REF!+#REF!+#REF!</f>
        <v>#REF!</v>
      </c>
      <c r="F313" s="68" t="e">
        <f>#REF!+#REF!+#REF!+#REF!+#REF!+#REF!+#REF!+#REF!</f>
        <v>#REF!</v>
      </c>
      <c r="G313" s="68"/>
      <c r="H313" s="68"/>
      <c r="I313" s="68">
        <f>G313-H313</f>
        <v>0</v>
      </c>
      <c r="J313" s="68"/>
      <c r="K313" s="68"/>
    </row>
    <row r="314" spans="1:11" s="5" customFormat="1" ht="40.5" customHeight="1">
      <c r="A314" s="35" t="s">
        <v>78</v>
      </c>
      <c r="B314" s="43"/>
      <c r="C314" s="40" t="s">
        <v>104</v>
      </c>
      <c r="D314" s="1" t="s">
        <v>62</v>
      </c>
      <c r="E314" s="65" t="e">
        <f aca="true" t="shared" si="58" ref="E314:K314">SUM(E315:E317)</f>
        <v>#REF!</v>
      </c>
      <c r="F314" s="65" t="e">
        <f t="shared" si="58"/>
        <v>#REF!</v>
      </c>
      <c r="G314" s="65">
        <f t="shared" si="58"/>
        <v>25500</v>
      </c>
      <c r="H314" s="65">
        <f>SUM(H315:H317)</f>
        <v>0</v>
      </c>
      <c r="I314" s="65">
        <f>SUM(I315:I317)</f>
        <v>25500</v>
      </c>
      <c r="J314" s="65">
        <f t="shared" si="58"/>
        <v>25500</v>
      </c>
      <c r="K314" s="65">
        <f t="shared" si="58"/>
        <v>25500</v>
      </c>
    </row>
    <row r="315" spans="1:11" s="5" customFormat="1" ht="12.75" customHeight="1">
      <c r="A315" s="36" t="s">
        <v>95</v>
      </c>
      <c r="B315" s="44">
        <v>111</v>
      </c>
      <c r="C315" s="45">
        <v>211</v>
      </c>
      <c r="D315" s="11" t="s">
        <v>0</v>
      </c>
      <c r="E315" s="66" t="e">
        <f>#REF!+#REF!+#REF!+#REF!+#REF!+#REF!+#REF!+#REF!</f>
        <v>#REF!</v>
      </c>
      <c r="F315" s="66" t="e">
        <f>#REF!+#REF!+#REF!+#REF!+#REF!+#REF!+#REF!+#REF!</f>
        <v>#REF!</v>
      </c>
      <c r="G315" s="68">
        <v>19600</v>
      </c>
      <c r="H315" s="68"/>
      <c r="I315" s="68">
        <f>G315-H315</f>
        <v>19600</v>
      </c>
      <c r="J315" s="68">
        <v>19600</v>
      </c>
      <c r="K315" s="68">
        <v>19600</v>
      </c>
    </row>
    <row r="316" spans="2:11" s="5" customFormat="1" ht="12.75">
      <c r="B316" s="44">
        <v>119</v>
      </c>
      <c r="C316" s="45">
        <v>213</v>
      </c>
      <c r="D316" s="11" t="s">
        <v>1</v>
      </c>
      <c r="E316" s="66" t="e">
        <f>#REF!+#REF!+#REF!+#REF!+#REF!+#REF!+#REF!+#REF!</f>
        <v>#REF!</v>
      </c>
      <c r="F316" s="66" t="e">
        <f>#REF!+#REF!+#REF!+#REF!+#REF!+#REF!+#REF!+#REF!</f>
        <v>#REF!</v>
      </c>
      <c r="G316" s="68">
        <v>5900</v>
      </c>
      <c r="H316" s="68"/>
      <c r="I316" s="68">
        <f>G316-H316</f>
        <v>5900</v>
      </c>
      <c r="J316" s="68">
        <v>5900</v>
      </c>
      <c r="K316" s="68">
        <v>5900</v>
      </c>
    </row>
    <row r="317" spans="2:11" s="5" customFormat="1" ht="12.75">
      <c r="B317" s="44"/>
      <c r="C317" s="46"/>
      <c r="D317" s="13"/>
      <c r="E317" s="82" t="e">
        <f>#REF!+#REF!+#REF!+#REF!+#REF!+#REF!+#REF!+#REF!</f>
        <v>#REF!</v>
      </c>
      <c r="F317" s="82" t="e">
        <f>#REF!+#REF!+#REF!+#REF!+#REF!+#REF!+#REF!+#REF!</f>
        <v>#REF!</v>
      </c>
      <c r="G317" s="82"/>
      <c r="H317" s="82"/>
      <c r="I317" s="82">
        <f>G317-H317</f>
        <v>0</v>
      </c>
      <c r="J317" s="82"/>
      <c r="K317" s="82"/>
    </row>
    <row r="318" spans="1:11" s="5" customFormat="1" ht="38.25">
      <c r="A318" s="35" t="s">
        <v>78</v>
      </c>
      <c r="B318" s="43" t="s">
        <v>100</v>
      </c>
      <c r="C318" s="75" t="s">
        <v>105</v>
      </c>
      <c r="D318" s="74" t="s">
        <v>63</v>
      </c>
      <c r="E318" s="84" t="e">
        <f aca="true" t="shared" si="59" ref="E318:K318">SUM(E319:E321)</f>
        <v>#REF!</v>
      </c>
      <c r="F318" s="84" t="e">
        <f t="shared" si="59"/>
        <v>#REF!</v>
      </c>
      <c r="G318" s="84">
        <f t="shared" si="59"/>
        <v>0</v>
      </c>
      <c r="H318" s="84">
        <f>SUM(H319:H321)</f>
        <v>0</v>
      </c>
      <c r="I318" s="84">
        <f>SUM(I319:I321)</f>
        <v>0</v>
      </c>
      <c r="J318" s="84">
        <f t="shared" si="59"/>
        <v>93043.8</v>
      </c>
      <c r="K318" s="84">
        <f t="shared" si="59"/>
        <v>93043.8</v>
      </c>
    </row>
    <row r="319" spans="1:11" s="5" customFormat="1" ht="12.75">
      <c r="A319" s="36" t="s">
        <v>95</v>
      </c>
      <c r="B319" s="44"/>
      <c r="C319" s="45">
        <v>226</v>
      </c>
      <c r="D319" s="15" t="s">
        <v>25</v>
      </c>
      <c r="E319" s="66" t="e">
        <f>#REF!+#REF!+#REF!+#REF!+#REF!+#REF!+#REF!+#REF!</f>
        <v>#REF!</v>
      </c>
      <c r="F319" s="66" t="e">
        <f>#REF!+#REF!+#REF!+#REF!+#REF!+#REF!+#REF!+#REF!</f>
        <v>#REF!</v>
      </c>
      <c r="G319" s="68">
        <v>0</v>
      </c>
      <c r="H319" s="68"/>
      <c r="I319" s="68">
        <f>G319-H319</f>
        <v>0</v>
      </c>
      <c r="J319" s="68">
        <v>93043.8</v>
      </c>
      <c r="K319" s="68">
        <v>93043.8</v>
      </c>
    </row>
    <row r="320" spans="2:11" ht="12.75">
      <c r="B320" s="3"/>
      <c r="C320" s="45">
        <v>342</v>
      </c>
      <c r="D320" s="15" t="s">
        <v>130</v>
      </c>
      <c r="E320" s="66" t="e">
        <f>#REF!+#REF!+#REF!+#REF!+#REF!+#REF!+#REF!+#REF!</f>
        <v>#REF!</v>
      </c>
      <c r="F320" s="66" t="e">
        <f>#REF!+#REF!+#REF!+#REF!+#REF!+#REF!+#REF!+#REF!</f>
        <v>#REF!</v>
      </c>
      <c r="G320" s="85"/>
      <c r="H320" s="85"/>
      <c r="I320" s="85">
        <f>G320-H320</f>
        <v>0</v>
      </c>
      <c r="J320" s="85"/>
      <c r="K320" s="85"/>
    </row>
    <row r="321" spans="2:11" s="5" customFormat="1" ht="12.75">
      <c r="B321" s="44"/>
      <c r="C321" s="46"/>
      <c r="D321" s="13"/>
      <c r="E321" s="82" t="e">
        <f>#REF!+#REF!+#REF!+#REF!+#REF!+#REF!+#REF!+#REF!</f>
        <v>#REF!</v>
      </c>
      <c r="F321" s="82" t="e">
        <f>#REF!+#REF!+#REF!+#REF!+#REF!+#REF!+#REF!+#REF!</f>
        <v>#REF!</v>
      </c>
      <c r="G321" s="82"/>
      <c r="H321" s="82"/>
      <c r="I321" s="82"/>
      <c r="J321" s="82"/>
      <c r="K321" s="82"/>
    </row>
    <row r="322" spans="1:11" s="5" customFormat="1" ht="38.25">
      <c r="A322" s="35" t="s">
        <v>77</v>
      </c>
      <c r="B322" s="43" t="s">
        <v>101</v>
      </c>
      <c r="C322" s="75" t="s">
        <v>106</v>
      </c>
      <c r="D322" s="74" t="s">
        <v>180</v>
      </c>
      <c r="E322" s="84" t="e">
        <f aca="true" t="shared" si="60" ref="E322:K322">SUM(E323:E326)</f>
        <v>#REF!</v>
      </c>
      <c r="F322" s="84" t="e">
        <f t="shared" si="60"/>
        <v>#REF!</v>
      </c>
      <c r="G322" s="84">
        <f t="shared" si="60"/>
        <v>0</v>
      </c>
      <c r="H322" s="84">
        <f>SUM(H323:H326)</f>
        <v>0</v>
      </c>
      <c r="I322" s="84">
        <f>SUM(I323:I326)</f>
        <v>0</v>
      </c>
      <c r="J322" s="84">
        <f t="shared" si="60"/>
        <v>0</v>
      </c>
      <c r="K322" s="84">
        <f t="shared" si="60"/>
        <v>0</v>
      </c>
    </row>
    <row r="323" spans="1:11" s="5" customFormat="1" ht="12.75">
      <c r="A323" s="36" t="s">
        <v>95</v>
      </c>
      <c r="B323" s="44"/>
      <c r="C323" s="45">
        <v>225</v>
      </c>
      <c r="D323" s="15" t="s">
        <v>73</v>
      </c>
      <c r="E323" s="66" t="e">
        <f>#REF!+#REF!+#REF!+#REF!+#REF!+#REF!+#REF!+#REF!</f>
        <v>#REF!</v>
      </c>
      <c r="F323" s="66" t="e">
        <f>#REF!+#REF!+#REF!+#REF!+#REF!+#REF!+#REF!+#REF!</f>
        <v>#REF!</v>
      </c>
      <c r="G323" s="68">
        <v>0</v>
      </c>
      <c r="H323" s="68"/>
      <c r="I323" s="68">
        <f>G323-H323</f>
        <v>0</v>
      </c>
      <c r="J323" s="68">
        <v>0</v>
      </c>
      <c r="K323" s="68">
        <v>0</v>
      </c>
    </row>
    <row r="324" spans="2:11" s="5" customFormat="1" ht="12.75">
      <c r="B324" s="44"/>
      <c r="C324" s="45">
        <v>225</v>
      </c>
      <c r="D324" s="15" t="s">
        <v>115</v>
      </c>
      <c r="E324" s="66" t="e">
        <f>#REF!+#REF!+#REF!+#REF!+#REF!+#REF!+#REF!+#REF!</f>
        <v>#REF!</v>
      </c>
      <c r="F324" s="66" t="e">
        <f>#REF!+#REF!+#REF!+#REF!+#REF!+#REF!+#REF!+#REF!</f>
        <v>#REF!</v>
      </c>
      <c r="G324" s="68"/>
      <c r="H324" s="68"/>
      <c r="I324" s="68">
        <f>G324-H324</f>
        <v>0</v>
      </c>
      <c r="J324" s="68"/>
      <c r="K324" s="68"/>
    </row>
    <row r="325" spans="2:11" s="5" customFormat="1" ht="12.75">
      <c r="B325" s="44"/>
      <c r="C325" s="45">
        <v>225</v>
      </c>
      <c r="D325" s="17" t="s">
        <v>147</v>
      </c>
      <c r="E325" s="66" t="e">
        <f>#REF!+#REF!+#REF!+#REF!+#REF!+#REF!+#REF!+#REF!</f>
        <v>#REF!</v>
      </c>
      <c r="F325" s="66" t="e">
        <f>#REF!+#REF!+#REF!+#REF!+#REF!+#REF!+#REF!+#REF!</f>
        <v>#REF!</v>
      </c>
      <c r="G325" s="68"/>
      <c r="H325" s="68"/>
      <c r="I325" s="68">
        <f>G325-H325</f>
        <v>0</v>
      </c>
      <c r="J325" s="68"/>
      <c r="K325" s="68"/>
    </row>
    <row r="326" spans="2:11" s="5" customFormat="1" ht="12.75">
      <c r="B326" s="44"/>
      <c r="C326" s="45"/>
      <c r="D326" s="15"/>
      <c r="E326" s="66" t="e">
        <f>#REF!+#REF!+#REF!+#REF!+#REF!+#REF!+#REF!+#REF!</f>
        <v>#REF!</v>
      </c>
      <c r="F326" s="66" t="e">
        <f>#REF!+#REF!+#REF!+#REF!+#REF!+#REF!+#REF!+#REF!</f>
        <v>#REF!</v>
      </c>
      <c r="G326" s="68"/>
      <c r="H326" s="68"/>
      <c r="I326" s="68">
        <f>G326-H326</f>
        <v>0</v>
      </c>
      <c r="J326" s="68"/>
      <c r="K326" s="68"/>
    </row>
    <row r="327" spans="1:11" s="5" customFormat="1" ht="38.25">
      <c r="A327" s="35" t="s">
        <v>77</v>
      </c>
      <c r="B327" s="43" t="s">
        <v>101</v>
      </c>
      <c r="C327" s="40" t="s">
        <v>107</v>
      </c>
      <c r="D327" s="1" t="s">
        <v>131</v>
      </c>
      <c r="E327" s="65" t="e">
        <f aca="true" t="shared" si="61" ref="E327:K327">SUM(E328:E331)</f>
        <v>#REF!</v>
      </c>
      <c r="F327" s="65" t="e">
        <f t="shared" si="61"/>
        <v>#REF!</v>
      </c>
      <c r="G327" s="65">
        <f t="shared" si="61"/>
        <v>0</v>
      </c>
      <c r="H327" s="65">
        <f>SUM(H328:H331)</f>
        <v>0</v>
      </c>
      <c r="I327" s="65">
        <f>SUM(I328:I331)</f>
        <v>0</v>
      </c>
      <c r="J327" s="65">
        <f t="shared" si="61"/>
        <v>0</v>
      </c>
      <c r="K327" s="65">
        <f t="shared" si="61"/>
        <v>0</v>
      </c>
    </row>
    <row r="328" spans="1:11" ht="12.75">
      <c r="A328" s="36" t="s">
        <v>95</v>
      </c>
      <c r="B328" s="3"/>
      <c r="C328" s="45">
        <v>225</v>
      </c>
      <c r="D328" s="15" t="s">
        <v>73</v>
      </c>
      <c r="E328" s="66" t="e">
        <f>#REF!+#REF!+#REF!+#REF!+#REF!+#REF!+#REF!+#REF!</f>
        <v>#REF!</v>
      </c>
      <c r="F328" s="66" t="e">
        <f>#REF!+#REF!+#REF!+#REF!+#REF!+#REF!+#REF!+#REF!</f>
        <v>#REF!</v>
      </c>
      <c r="G328" s="68"/>
      <c r="H328" s="68"/>
      <c r="I328" s="68">
        <f>G328-H328</f>
        <v>0</v>
      </c>
      <c r="J328" s="68"/>
      <c r="K328" s="68"/>
    </row>
    <row r="329" spans="2:11" s="5" customFormat="1" ht="12.75">
      <c r="B329" s="44"/>
      <c r="C329" s="45">
        <v>225</v>
      </c>
      <c r="D329" s="15" t="s">
        <v>115</v>
      </c>
      <c r="E329" s="66" t="e">
        <f>#REF!+#REF!+#REF!+#REF!+#REF!+#REF!+#REF!+#REF!</f>
        <v>#REF!</v>
      </c>
      <c r="F329" s="66" t="e">
        <f>#REF!+#REF!+#REF!+#REF!+#REF!+#REF!+#REF!+#REF!</f>
        <v>#REF!</v>
      </c>
      <c r="G329" s="68"/>
      <c r="H329" s="68"/>
      <c r="I329" s="68">
        <f>G329-H329</f>
        <v>0</v>
      </c>
      <c r="J329" s="68"/>
      <c r="K329" s="68"/>
    </row>
    <row r="330" spans="2:11" s="5" customFormat="1" ht="12.75">
      <c r="B330" s="44"/>
      <c r="C330" s="45">
        <v>225</v>
      </c>
      <c r="D330" s="15" t="s">
        <v>149</v>
      </c>
      <c r="E330" s="66" t="e">
        <f>#REF!+#REF!+#REF!+#REF!+#REF!+#REF!+#REF!+#REF!</f>
        <v>#REF!</v>
      </c>
      <c r="F330" s="66" t="e">
        <f>#REF!+#REF!+#REF!+#REF!+#REF!+#REF!+#REF!+#REF!</f>
        <v>#REF!</v>
      </c>
      <c r="G330" s="68"/>
      <c r="H330" s="68"/>
      <c r="I330" s="68">
        <f>G330-H330</f>
        <v>0</v>
      </c>
      <c r="J330" s="68"/>
      <c r="K330" s="68"/>
    </row>
    <row r="331" spans="2:11" s="5" customFormat="1" ht="12.75">
      <c r="B331" s="44"/>
      <c r="C331" s="45">
        <v>225</v>
      </c>
      <c r="D331" s="15" t="s">
        <v>177</v>
      </c>
      <c r="E331" s="66" t="e">
        <f>#REF!+#REF!+#REF!+#REF!+#REF!+#REF!+#REF!+#REF!</f>
        <v>#REF!</v>
      </c>
      <c r="F331" s="66" t="e">
        <f>#REF!+#REF!+#REF!+#REF!+#REF!+#REF!+#REF!+#REF!</f>
        <v>#REF!</v>
      </c>
      <c r="G331" s="68"/>
      <c r="H331" s="68"/>
      <c r="I331" s="68">
        <f>G331-H331</f>
        <v>0</v>
      </c>
      <c r="J331" s="68"/>
      <c r="K331" s="68"/>
    </row>
    <row r="332" spans="1:11" s="5" customFormat="1" ht="51">
      <c r="A332" s="35" t="s">
        <v>77</v>
      </c>
      <c r="B332" s="43" t="s">
        <v>101</v>
      </c>
      <c r="C332" s="75" t="s">
        <v>108</v>
      </c>
      <c r="D332" s="74" t="s">
        <v>259</v>
      </c>
      <c r="E332" s="84" t="e">
        <f aca="true" t="shared" si="62" ref="E332:K332">SUM(E333:E334)</f>
        <v>#REF!</v>
      </c>
      <c r="F332" s="84" t="e">
        <f t="shared" si="62"/>
        <v>#REF!</v>
      </c>
      <c r="G332" s="84">
        <f t="shared" si="62"/>
        <v>0</v>
      </c>
      <c r="H332" s="84">
        <f>SUM(H333:H334)</f>
        <v>0</v>
      </c>
      <c r="I332" s="84">
        <f>SUM(I333:I334)</f>
        <v>0</v>
      </c>
      <c r="J332" s="84">
        <f t="shared" si="62"/>
        <v>0</v>
      </c>
      <c r="K332" s="84">
        <f t="shared" si="62"/>
        <v>0</v>
      </c>
    </row>
    <row r="333" spans="1:11" s="5" customFormat="1" ht="12.75">
      <c r="A333" s="36" t="s">
        <v>95</v>
      </c>
      <c r="B333" s="44"/>
      <c r="C333" s="45">
        <v>225</v>
      </c>
      <c r="D333" s="15" t="s">
        <v>162</v>
      </c>
      <c r="E333" s="66" t="e">
        <f>#REF!+#REF!+#REF!+#REF!+#REF!+#REF!+#REF!+#REF!</f>
        <v>#REF!</v>
      </c>
      <c r="F333" s="66" t="e">
        <f>#REF!+#REF!+#REF!+#REF!+#REF!+#REF!+#REF!+#REF!</f>
        <v>#REF!</v>
      </c>
      <c r="G333" s="68">
        <v>0</v>
      </c>
      <c r="H333" s="68"/>
      <c r="I333" s="68">
        <f>G333-H333</f>
        <v>0</v>
      </c>
      <c r="J333" s="68">
        <v>0</v>
      </c>
      <c r="K333" s="68">
        <v>0</v>
      </c>
    </row>
    <row r="334" spans="2:11" s="5" customFormat="1" ht="12.75">
      <c r="B334" s="44"/>
      <c r="C334" s="45">
        <v>225</v>
      </c>
      <c r="D334" s="15" t="s">
        <v>163</v>
      </c>
      <c r="E334" s="66" t="e">
        <f>#REF!+#REF!+#REF!+#REF!+#REF!+#REF!+#REF!+#REF!</f>
        <v>#REF!</v>
      </c>
      <c r="F334" s="66" t="e">
        <f>#REF!+#REF!+#REF!+#REF!+#REF!+#REF!+#REF!+#REF!</f>
        <v>#REF!</v>
      </c>
      <c r="G334" s="68"/>
      <c r="H334" s="68"/>
      <c r="I334" s="68">
        <f>G334-H334</f>
        <v>0</v>
      </c>
      <c r="J334" s="68"/>
      <c r="K334" s="68"/>
    </row>
    <row r="335" spans="1:11" s="5" customFormat="1" ht="51">
      <c r="A335" s="35" t="s">
        <v>77</v>
      </c>
      <c r="B335" s="43" t="s">
        <v>101</v>
      </c>
      <c r="C335" s="40" t="s">
        <v>114</v>
      </c>
      <c r="D335" s="1" t="s">
        <v>132</v>
      </c>
      <c r="E335" s="65" t="e">
        <f aca="true" t="shared" si="63" ref="E335:K335">SUM(E336:E337)</f>
        <v>#REF!</v>
      </c>
      <c r="F335" s="65" t="e">
        <f t="shared" si="63"/>
        <v>#REF!</v>
      </c>
      <c r="G335" s="65">
        <f t="shared" si="63"/>
        <v>0</v>
      </c>
      <c r="H335" s="65">
        <f>SUM(H336:H337)</f>
        <v>0</v>
      </c>
      <c r="I335" s="65">
        <f>SUM(I336:I337)</f>
        <v>0</v>
      </c>
      <c r="J335" s="65">
        <f t="shared" si="63"/>
        <v>0</v>
      </c>
      <c r="K335" s="65">
        <f t="shared" si="63"/>
        <v>0</v>
      </c>
    </row>
    <row r="336" spans="1:11" ht="12.75">
      <c r="A336" s="36" t="s">
        <v>95</v>
      </c>
      <c r="B336" s="3"/>
      <c r="C336" s="45">
        <v>225</v>
      </c>
      <c r="D336" s="15" t="s">
        <v>150</v>
      </c>
      <c r="E336" s="66" t="e">
        <f>#REF!+#REF!+#REF!+#REF!+#REF!+#REF!+#REF!+#REF!</f>
        <v>#REF!</v>
      </c>
      <c r="F336" s="66" t="e">
        <f>#REF!+#REF!+#REF!+#REF!+#REF!+#REF!+#REF!+#REF!</f>
        <v>#REF!</v>
      </c>
      <c r="G336" s="68"/>
      <c r="H336" s="68"/>
      <c r="I336" s="68">
        <f>G336-H336</f>
        <v>0</v>
      </c>
      <c r="J336" s="68"/>
      <c r="K336" s="68"/>
    </row>
    <row r="337" spans="2:11" s="5" customFormat="1" ht="12.75">
      <c r="B337" s="44"/>
      <c r="C337" s="45"/>
      <c r="D337" s="15"/>
      <c r="E337" s="68" t="e">
        <f>#REF!+#REF!+#REF!+#REF!+#REF!+#REF!+#REF!+#REF!</f>
        <v>#REF!</v>
      </c>
      <c r="F337" s="68" t="e">
        <f>#REF!+#REF!+#REF!+#REF!+#REF!+#REF!+#REF!+#REF!</f>
        <v>#REF!</v>
      </c>
      <c r="G337" s="68"/>
      <c r="H337" s="68"/>
      <c r="I337" s="68">
        <f>G337-H337</f>
        <v>0</v>
      </c>
      <c r="J337" s="68"/>
      <c r="K337" s="68"/>
    </row>
    <row r="338" spans="1:11" s="5" customFormat="1" ht="42.75" customHeight="1">
      <c r="A338" s="35" t="s">
        <v>77</v>
      </c>
      <c r="B338" s="43"/>
      <c r="C338" s="75" t="s">
        <v>117</v>
      </c>
      <c r="D338" s="74" t="s">
        <v>185</v>
      </c>
      <c r="E338" s="84" t="e">
        <f aca="true" t="shared" si="64" ref="E338:K338">SUM(E339:E340)</f>
        <v>#REF!</v>
      </c>
      <c r="F338" s="84" t="e">
        <f t="shared" si="64"/>
        <v>#REF!</v>
      </c>
      <c r="G338" s="84">
        <f t="shared" si="64"/>
        <v>0</v>
      </c>
      <c r="H338" s="84">
        <f>SUM(H339:H340)</f>
        <v>0</v>
      </c>
      <c r="I338" s="84">
        <f>SUM(I339:I340)</f>
        <v>0</v>
      </c>
      <c r="J338" s="84">
        <f t="shared" si="64"/>
        <v>0</v>
      </c>
      <c r="K338" s="84">
        <f t="shared" si="64"/>
        <v>0</v>
      </c>
    </row>
    <row r="339" spans="1:11" s="5" customFormat="1" ht="12.75">
      <c r="A339" s="36" t="s">
        <v>95</v>
      </c>
      <c r="B339" s="3">
        <v>244</v>
      </c>
      <c r="C339" s="45">
        <v>310</v>
      </c>
      <c r="D339" s="15" t="s">
        <v>187</v>
      </c>
      <c r="E339" s="66" t="e">
        <f>#REF!+#REF!+#REF!+#REF!+#REF!+#REF!+#REF!+#REF!</f>
        <v>#REF!</v>
      </c>
      <c r="F339" s="66" t="e">
        <f>#REF!+#REF!+#REF!+#REF!+#REF!+#REF!+#REF!+#REF!</f>
        <v>#REF!</v>
      </c>
      <c r="G339" s="68">
        <v>0</v>
      </c>
      <c r="H339" s="68"/>
      <c r="I339" s="68">
        <f>G339-H339</f>
        <v>0</v>
      </c>
      <c r="J339" s="68">
        <v>0</v>
      </c>
      <c r="K339" s="68">
        <v>0</v>
      </c>
    </row>
    <row r="340" spans="2:11" s="5" customFormat="1" ht="12.75">
      <c r="B340" s="44"/>
      <c r="C340" s="45"/>
      <c r="D340" s="15"/>
      <c r="E340" s="66" t="e">
        <f>#REF!+#REF!+#REF!+#REF!+#REF!+#REF!+#REF!+#REF!</f>
        <v>#REF!</v>
      </c>
      <c r="F340" s="66" t="e">
        <f>#REF!+#REF!+#REF!+#REF!+#REF!+#REF!+#REF!+#REF!</f>
        <v>#REF!</v>
      </c>
      <c r="G340" s="68"/>
      <c r="H340" s="68"/>
      <c r="I340" s="68">
        <f>G340-H340</f>
        <v>0</v>
      </c>
      <c r="J340" s="68"/>
      <c r="K340" s="68"/>
    </row>
    <row r="341" spans="1:11" s="5" customFormat="1" ht="53.25" customHeight="1">
      <c r="A341" s="35" t="s">
        <v>77</v>
      </c>
      <c r="B341" s="43"/>
      <c r="C341" s="40" t="s">
        <v>133</v>
      </c>
      <c r="D341" s="1" t="s">
        <v>186</v>
      </c>
      <c r="E341" s="65" t="e">
        <f aca="true" t="shared" si="65" ref="E341:K341">SUM(E342:E343)</f>
        <v>#REF!</v>
      </c>
      <c r="F341" s="65" t="e">
        <f t="shared" si="65"/>
        <v>#REF!</v>
      </c>
      <c r="G341" s="65">
        <f t="shared" si="65"/>
        <v>0</v>
      </c>
      <c r="H341" s="65">
        <f>SUM(H342:H343)</f>
        <v>0</v>
      </c>
      <c r="I341" s="65">
        <f>SUM(I342:I343)</f>
        <v>0</v>
      </c>
      <c r="J341" s="65">
        <f t="shared" si="65"/>
        <v>0</v>
      </c>
      <c r="K341" s="65">
        <f t="shared" si="65"/>
        <v>201000</v>
      </c>
    </row>
    <row r="342" spans="1:11" s="5" customFormat="1" ht="12.75">
      <c r="A342" s="36" t="s">
        <v>95</v>
      </c>
      <c r="B342" s="44">
        <v>244</v>
      </c>
      <c r="C342" s="45">
        <v>310</v>
      </c>
      <c r="D342" s="15" t="s">
        <v>187</v>
      </c>
      <c r="E342" s="66" t="e">
        <f>#REF!+#REF!+#REF!+#REF!+#REF!+#REF!+#REF!+#REF!</f>
        <v>#REF!</v>
      </c>
      <c r="F342" s="66" t="e">
        <f>#REF!+#REF!+#REF!+#REF!+#REF!+#REF!+#REF!+#REF!</f>
        <v>#REF!</v>
      </c>
      <c r="G342" s="68"/>
      <c r="H342" s="68"/>
      <c r="I342" s="68">
        <f>G342-H342</f>
        <v>0</v>
      </c>
      <c r="J342" s="68"/>
      <c r="K342" s="68">
        <v>201000</v>
      </c>
    </row>
    <row r="343" spans="1:11" s="5" customFormat="1" ht="12.75">
      <c r="A343" s="36"/>
      <c r="B343" s="3"/>
      <c r="C343" s="45"/>
      <c r="D343" s="15"/>
      <c r="E343" s="66" t="e">
        <f>#REF!+#REF!+#REF!+#REF!+#REF!+#REF!+#REF!+#REF!</f>
        <v>#REF!</v>
      </c>
      <c r="F343" s="66" t="e">
        <f>#REF!+#REF!+#REF!+#REF!+#REF!+#REF!+#REF!+#REF!</f>
        <v>#REF!</v>
      </c>
      <c r="G343" s="68">
        <v>0</v>
      </c>
      <c r="H343" s="68"/>
      <c r="I343" s="68">
        <f>G343-H343</f>
        <v>0</v>
      </c>
      <c r="J343" s="68">
        <v>0</v>
      </c>
      <c r="K343" s="68">
        <v>0</v>
      </c>
    </row>
    <row r="344" spans="1:11" s="5" customFormat="1" ht="54.75" customHeight="1">
      <c r="A344" s="35" t="s">
        <v>85</v>
      </c>
      <c r="B344" s="43"/>
      <c r="C344" s="75" t="s">
        <v>250</v>
      </c>
      <c r="D344" s="74" t="s">
        <v>164</v>
      </c>
      <c r="E344" s="84" t="e">
        <f aca="true" t="shared" si="66" ref="E344:K344">E345+E350</f>
        <v>#REF!</v>
      </c>
      <c r="F344" s="84" t="e">
        <f t="shared" si="66"/>
        <v>#REF!</v>
      </c>
      <c r="G344" s="84">
        <f t="shared" si="66"/>
        <v>0</v>
      </c>
      <c r="H344" s="84">
        <f>H345+H350</f>
        <v>0</v>
      </c>
      <c r="I344" s="84">
        <f>I345+I350</f>
        <v>0</v>
      </c>
      <c r="J344" s="84">
        <f t="shared" si="66"/>
        <v>0</v>
      </c>
      <c r="K344" s="84">
        <f t="shared" si="66"/>
        <v>0</v>
      </c>
    </row>
    <row r="345" spans="1:11" ht="12.75">
      <c r="A345" s="36" t="s">
        <v>95</v>
      </c>
      <c r="B345" s="3">
        <v>244</v>
      </c>
      <c r="C345" s="48">
        <v>310</v>
      </c>
      <c r="D345" s="2" t="s">
        <v>26</v>
      </c>
      <c r="E345" s="66" t="e">
        <f aca="true" t="shared" si="67" ref="E345:J345">SUM(E346:E349)</f>
        <v>#REF!</v>
      </c>
      <c r="F345" s="66" t="e">
        <f t="shared" si="67"/>
        <v>#REF!</v>
      </c>
      <c r="G345" s="66">
        <f t="shared" si="67"/>
        <v>0</v>
      </c>
      <c r="H345" s="66">
        <f>SUM(H346:H349)</f>
        <v>0</v>
      </c>
      <c r="I345" s="66">
        <f>G345-H345</f>
        <v>0</v>
      </c>
      <c r="J345" s="66">
        <f t="shared" si="67"/>
        <v>0</v>
      </c>
      <c r="K345" s="66">
        <f>SUM(K346:K349)</f>
        <v>0</v>
      </c>
    </row>
    <row r="346" spans="2:11" ht="12.75">
      <c r="B346" s="3"/>
      <c r="C346" s="37"/>
      <c r="D346" s="12" t="s">
        <v>181</v>
      </c>
      <c r="E346" s="66" t="e">
        <f>#REF!+#REF!+#REF!+#REF!+#REF!+#REF!+#REF!+#REF!</f>
        <v>#REF!</v>
      </c>
      <c r="F346" s="66" t="e">
        <f>#REF!+#REF!+#REF!+#REF!+#REF!+#REF!+#REF!+#REF!</f>
        <v>#REF!</v>
      </c>
      <c r="G346" s="85"/>
      <c r="H346" s="85"/>
      <c r="I346" s="85">
        <f>G346-H346</f>
        <v>0</v>
      </c>
      <c r="J346" s="85"/>
      <c r="K346" s="85"/>
    </row>
    <row r="347" spans="2:11" ht="12.75">
      <c r="B347" s="3"/>
      <c r="C347" s="37"/>
      <c r="D347" s="17" t="s">
        <v>182</v>
      </c>
      <c r="E347" s="66" t="e">
        <f>#REF!+#REF!+#REF!+#REF!+#REF!+#REF!+#REF!+#REF!</f>
        <v>#REF!</v>
      </c>
      <c r="F347" s="66" t="e">
        <f>#REF!+#REF!+#REF!+#REF!+#REF!+#REF!+#REF!+#REF!</f>
        <v>#REF!</v>
      </c>
      <c r="G347" s="85"/>
      <c r="H347" s="85"/>
      <c r="I347" s="85">
        <f>G347-H347</f>
        <v>0</v>
      </c>
      <c r="J347" s="85"/>
      <c r="K347" s="85"/>
    </row>
    <row r="348" spans="2:11" ht="12.75">
      <c r="B348" s="3"/>
      <c r="C348" s="37"/>
      <c r="D348" s="12"/>
      <c r="E348" s="66" t="e">
        <f>#REF!+#REF!+#REF!+#REF!+#REF!+#REF!+#REF!+#REF!</f>
        <v>#REF!</v>
      </c>
      <c r="F348" s="66" t="e">
        <f>#REF!+#REF!+#REF!+#REF!+#REF!+#REF!+#REF!+#REF!</f>
        <v>#REF!</v>
      </c>
      <c r="G348" s="85"/>
      <c r="H348" s="85"/>
      <c r="I348" s="85">
        <f>G348-H348</f>
        <v>0</v>
      </c>
      <c r="J348" s="85"/>
      <c r="K348" s="85"/>
    </row>
    <row r="349" spans="2:11" ht="12.75">
      <c r="B349" s="3"/>
      <c r="C349" s="37"/>
      <c r="D349" s="12"/>
      <c r="E349" s="66" t="e">
        <f>#REF!+#REF!+#REF!+#REF!+#REF!+#REF!+#REF!+#REF!</f>
        <v>#REF!</v>
      </c>
      <c r="F349" s="66" t="e">
        <f>#REF!+#REF!+#REF!+#REF!+#REF!+#REF!+#REF!+#REF!</f>
        <v>#REF!</v>
      </c>
      <c r="G349" s="85"/>
      <c r="H349" s="85"/>
      <c r="I349" s="85">
        <f>G349-H349</f>
        <v>0</v>
      </c>
      <c r="J349" s="85"/>
      <c r="K349" s="85"/>
    </row>
    <row r="350" spans="2:11" ht="25.5">
      <c r="B350" s="3">
        <v>244</v>
      </c>
      <c r="C350" s="60">
        <v>346</v>
      </c>
      <c r="D350" s="2" t="s">
        <v>127</v>
      </c>
      <c r="E350" s="66" t="e">
        <f aca="true" t="shared" si="68" ref="E350:K350">SUM(E351:E353)</f>
        <v>#REF!</v>
      </c>
      <c r="F350" s="66" t="e">
        <f t="shared" si="68"/>
        <v>#REF!</v>
      </c>
      <c r="G350" s="66">
        <f t="shared" si="68"/>
        <v>0</v>
      </c>
      <c r="H350" s="66">
        <f>SUM(H351:H353)</f>
        <v>0</v>
      </c>
      <c r="I350" s="66">
        <f>SUM(I351:I353)</f>
        <v>0</v>
      </c>
      <c r="J350" s="66">
        <f t="shared" si="68"/>
        <v>0</v>
      </c>
      <c r="K350" s="66">
        <f t="shared" si="68"/>
        <v>0</v>
      </c>
    </row>
    <row r="351" spans="2:11" ht="12.75">
      <c r="B351" s="3"/>
      <c r="C351" s="37"/>
      <c r="D351" s="12" t="s">
        <v>183</v>
      </c>
      <c r="E351" s="66" t="e">
        <f>#REF!+#REF!+#REF!+#REF!+#REF!+#REF!+#REF!+#REF!</f>
        <v>#REF!</v>
      </c>
      <c r="F351" s="66" t="e">
        <f>#REF!+#REF!+#REF!+#REF!+#REF!+#REF!+#REF!+#REF!</f>
        <v>#REF!</v>
      </c>
      <c r="G351" s="85"/>
      <c r="H351" s="85"/>
      <c r="I351" s="85">
        <f>G351-H351</f>
        <v>0</v>
      </c>
      <c r="J351" s="85"/>
      <c r="K351" s="85"/>
    </row>
    <row r="352" spans="2:11" ht="12.75">
      <c r="B352" s="3"/>
      <c r="C352" s="37"/>
      <c r="D352" s="12" t="s">
        <v>184</v>
      </c>
      <c r="E352" s="66" t="e">
        <f>#REF!+#REF!+#REF!+#REF!+#REF!+#REF!+#REF!+#REF!</f>
        <v>#REF!</v>
      </c>
      <c r="F352" s="66" t="e">
        <f>#REF!+#REF!+#REF!+#REF!+#REF!+#REF!+#REF!+#REF!</f>
        <v>#REF!</v>
      </c>
      <c r="G352" s="85"/>
      <c r="H352" s="85"/>
      <c r="I352" s="85">
        <f>G352-H352</f>
        <v>0</v>
      </c>
      <c r="J352" s="85"/>
      <c r="K352" s="85"/>
    </row>
    <row r="353" spans="2:11" ht="12.75">
      <c r="B353" s="3"/>
      <c r="C353" s="37"/>
      <c r="D353" s="12"/>
      <c r="E353" s="66" t="e">
        <f>#REF!+#REF!+#REF!+#REF!+#REF!+#REF!+#REF!+#REF!</f>
        <v>#REF!</v>
      </c>
      <c r="F353" s="66" t="e">
        <f>#REF!+#REF!+#REF!+#REF!+#REF!+#REF!+#REF!+#REF!</f>
        <v>#REF!</v>
      </c>
      <c r="G353" s="85"/>
      <c r="H353" s="85"/>
      <c r="I353" s="85">
        <f>G353-H353</f>
        <v>0</v>
      </c>
      <c r="J353" s="85"/>
      <c r="K353" s="85"/>
    </row>
    <row r="354" spans="1:11" s="5" customFormat="1" ht="51">
      <c r="A354" s="35" t="s">
        <v>85</v>
      </c>
      <c r="B354" s="43" t="s">
        <v>100</v>
      </c>
      <c r="C354" s="40" t="s">
        <v>256</v>
      </c>
      <c r="D354" s="1" t="s">
        <v>165</v>
      </c>
      <c r="E354" s="65" t="e">
        <f aca="true" t="shared" si="69" ref="E354:K354">E355+E360</f>
        <v>#REF!</v>
      </c>
      <c r="F354" s="65" t="e">
        <f t="shared" si="69"/>
        <v>#REF!</v>
      </c>
      <c r="G354" s="65">
        <f t="shared" si="69"/>
        <v>0</v>
      </c>
      <c r="H354" s="65">
        <f>H355+H360</f>
        <v>0</v>
      </c>
      <c r="I354" s="65">
        <f>I355+I360</f>
        <v>0</v>
      </c>
      <c r="J354" s="65">
        <f t="shared" si="69"/>
        <v>0</v>
      </c>
      <c r="K354" s="65">
        <f t="shared" si="69"/>
        <v>0</v>
      </c>
    </row>
    <row r="355" spans="1:11" ht="12.75">
      <c r="A355" s="36" t="s">
        <v>95</v>
      </c>
      <c r="B355" s="3">
        <v>244</v>
      </c>
      <c r="C355" s="48">
        <v>310</v>
      </c>
      <c r="D355" s="2" t="s">
        <v>26</v>
      </c>
      <c r="E355" s="66" t="e">
        <f aca="true" t="shared" si="70" ref="E355:J355">SUM(E356:E359)</f>
        <v>#REF!</v>
      </c>
      <c r="F355" s="66" t="e">
        <f t="shared" si="70"/>
        <v>#REF!</v>
      </c>
      <c r="G355" s="66">
        <f t="shared" si="70"/>
        <v>0</v>
      </c>
      <c r="H355" s="66">
        <f>SUM(H356:H359)</f>
        <v>0</v>
      </c>
      <c r="I355" s="66">
        <f>G355-H355</f>
        <v>0</v>
      </c>
      <c r="J355" s="66">
        <f t="shared" si="70"/>
        <v>0</v>
      </c>
      <c r="K355" s="66">
        <f>SUM(K356:K359)</f>
        <v>0</v>
      </c>
    </row>
    <row r="356" spans="2:11" ht="12.75">
      <c r="B356" s="3"/>
      <c r="C356" s="37"/>
      <c r="D356" s="12" t="s">
        <v>178</v>
      </c>
      <c r="E356" s="66" t="e">
        <f>#REF!+#REF!+#REF!+#REF!+#REF!+#REF!+#REF!+#REF!</f>
        <v>#REF!</v>
      </c>
      <c r="F356" s="66" t="e">
        <f>#REF!+#REF!+#REF!+#REF!+#REF!+#REF!+#REF!+#REF!</f>
        <v>#REF!</v>
      </c>
      <c r="G356" s="85"/>
      <c r="H356" s="85"/>
      <c r="I356" s="85">
        <f>G356-H356</f>
        <v>0</v>
      </c>
      <c r="J356" s="85"/>
      <c r="K356" s="85"/>
    </row>
    <row r="357" spans="2:11" ht="12.75">
      <c r="B357" s="3"/>
      <c r="C357" s="37"/>
      <c r="D357" s="17"/>
      <c r="E357" s="66" t="e">
        <f>#REF!+#REF!+#REF!+#REF!+#REF!+#REF!+#REF!+#REF!</f>
        <v>#REF!</v>
      </c>
      <c r="F357" s="66" t="e">
        <f>#REF!+#REF!+#REF!+#REF!+#REF!+#REF!+#REF!+#REF!</f>
        <v>#REF!</v>
      </c>
      <c r="G357" s="85"/>
      <c r="H357" s="85"/>
      <c r="I357" s="85">
        <f>G357-H357</f>
        <v>0</v>
      </c>
      <c r="J357" s="85"/>
      <c r="K357" s="85"/>
    </row>
    <row r="358" spans="2:11" ht="12.75">
      <c r="B358" s="3"/>
      <c r="C358" s="37"/>
      <c r="D358" s="12"/>
      <c r="E358" s="66" t="e">
        <f>#REF!+#REF!+#REF!+#REF!+#REF!+#REF!+#REF!+#REF!</f>
        <v>#REF!</v>
      </c>
      <c r="F358" s="66" t="e">
        <f>#REF!+#REF!+#REF!+#REF!+#REF!+#REF!+#REF!+#REF!</f>
        <v>#REF!</v>
      </c>
      <c r="G358" s="85"/>
      <c r="H358" s="85"/>
      <c r="I358" s="85">
        <f>G358-H358</f>
        <v>0</v>
      </c>
      <c r="J358" s="85"/>
      <c r="K358" s="85"/>
    </row>
    <row r="359" spans="2:11" ht="12.75">
      <c r="B359" s="3"/>
      <c r="C359" s="37"/>
      <c r="D359" s="12"/>
      <c r="E359" s="66" t="e">
        <f>#REF!+#REF!+#REF!+#REF!+#REF!+#REF!+#REF!+#REF!</f>
        <v>#REF!</v>
      </c>
      <c r="F359" s="66" t="e">
        <f>#REF!+#REF!+#REF!+#REF!+#REF!+#REF!+#REF!+#REF!</f>
        <v>#REF!</v>
      </c>
      <c r="G359" s="85"/>
      <c r="H359" s="85"/>
      <c r="I359" s="85">
        <f>G359-H359</f>
        <v>0</v>
      </c>
      <c r="J359" s="85"/>
      <c r="K359" s="85"/>
    </row>
    <row r="360" spans="2:11" ht="25.5">
      <c r="B360" s="3">
        <v>244</v>
      </c>
      <c r="C360" s="60">
        <v>346</v>
      </c>
      <c r="D360" s="2" t="s">
        <v>127</v>
      </c>
      <c r="E360" s="66" t="e">
        <f aca="true" t="shared" si="71" ref="E360:K360">SUM(E361:E362)</f>
        <v>#REF!</v>
      </c>
      <c r="F360" s="66" t="e">
        <f t="shared" si="71"/>
        <v>#REF!</v>
      </c>
      <c r="G360" s="66">
        <f t="shared" si="71"/>
        <v>0</v>
      </c>
      <c r="H360" s="66">
        <f t="shared" si="71"/>
        <v>0</v>
      </c>
      <c r="I360" s="66">
        <f t="shared" si="71"/>
        <v>0</v>
      </c>
      <c r="J360" s="66">
        <f t="shared" si="71"/>
        <v>0</v>
      </c>
      <c r="K360" s="66">
        <f t="shared" si="71"/>
        <v>0</v>
      </c>
    </row>
    <row r="361" spans="2:11" ht="12.75">
      <c r="B361" s="3"/>
      <c r="C361" s="37"/>
      <c r="D361" s="12" t="s">
        <v>179</v>
      </c>
      <c r="E361" s="66" t="e">
        <f>#REF!+#REF!+#REF!+#REF!+#REF!+#REF!+#REF!+#REF!</f>
        <v>#REF!</v>
      </c>
      <c r="F361" s="66" t="e">
        <f>#REF!+#REF!+#REF!+#REF!+#REF!+#REF!+#REF!+#REF!</f>
        <v>#REF!</v>
      </c>
      <c r="G361" s="85"/>
      <c r="H361" s="85"/>
      <c r="I361" s="85">
        <f>G361-H361</f>
        <v>0</v>
      </c>
      <c r="J361" s="85"/>
      <c r="K361" s="85"/>
    </row>
    <row r="362" spans="2:11" ht="12.75">
      <c r="B362" s="3"/>
      <c r="C362" s="37"/>
      <c r="D362" s="12"/>
      <c r="E362" s="66" t="e">
        <f>#REF!+#REF!+#REF!+#REF!+#REF!+#REF!+#REF!+#REF!</f>
        <v>#REF!</v>
      </c>
      <c r="F362" s="66" t="e">
        <f>#REF!+#REF!+#REF!+#REF!+#REF!+#REF!+#REF!+#REF!</f>
        <v>#REF!</v>
      </c>
      <c r="G362" s="85"/>
      <c r="H362" s="85"/>
      <c r="I362" s="85">
        <f>G362-H362</f>
        <v>0</v>
      </c>
      <c r="J362" s="85"/>
      <c r="K362" s="85"/>
    </row>
    <row r="363" spans="1:11" s="5" customFormat="1" ht="51">
      <c r="A363" s="35" t="s">
        <v>85</v>
      </c>
      <c r="B363" s="43" t="s">
        <v>100</v>
      </c>
      <c r="C363" s="40" t="s">
        <v>257</v>
      </c>
      <c r="D363" s="1" t="s">
        <v>249</v>
      </c>
      <c r="E363" s="65" t="e">
        <f aca="true" t="shared" si="72" ref="E363:K363">E364</f>
        <v>#REF!</v>
      </c>
      <c r="F363" s="65" t="e">
        <f t="shared" si="72"/>
        <v>#REF!</v>
      </c>
      <c r="G363" s="65">
        <f t="shared" si="72"/>
        <v>55600</v>
      </c>
      <c r="H363" s="65">
        <f t="shared" si="72"/>
        <v>42000</v>
      </c>
      <c r="I363" s="65">
        <f t="shared" si="72"/>
        <v>13600</v>
      </c>
      <c r="J363" s="65">
        <f t="shared" si="72"/>
        <v>0</v>
      </c>
      <c r="K363" s="65">
        <f t="shared" si="72"/>
        <v>0</v>
      </c>
    </row>
    <row r="364" spans="1:11" ht="12.75" customHeight="1">
      <c r="A364" s="36" t="s">
        <v>95</v>
      </c>
      <c r="B364" s="3">
        <v>244</v>
      </c>
      <c r="C364" s="47"/>
      <c r="D364" s="22" t="s">
        <v>65</v>
      </c>
      <c r="E364" s="81" t="e">
        <f aca="true" t="shared" si="73" ref="E364:K364">E365+E370</f>
        <v>#REF!</v>
      </c>
      <c r="F364" s="81" t="e">
        <f t="shared" si="73"/>
        <v>#REF!</v>
      </c>
      <c r="G364" s="81">
        <f t="shared" si="73"/>
        <v>55600</v>
      </c>
      <c r="H364" s="81">
        <f t="shared" si="73"/>
        <v>42000</v>
      </c>
      <c r="I364" s="81">
        <f t="shared" si="73"/>
        <v>13600</v>
      </c>
      <c r="J364" s="81">
        <f t="shared" si="73"/>
        <v>0</v>
      </c>
      <c r="K364" s="81">
        <f t="shared" si="73"/>
        <v>0</v>
      </c>
    </row>
    <row r="365" spans="1:11" ht="12.75">
      <c r="A365" s="36"/>
      <c r="B365" s="3"/>
      <c r="C365" s="48">
        <v>310</v>
      </c>
      <c r="D365" s="2" t="s">
        <v>26</v>
      </c>
      <c r="E365" s="66" t="e">
        <f>SUM(E366:E369)</f>
        <v>#REF!</v>
      </c>
      <c r="F365" s="66" t="e">
        <f>SUM(F366:F369)</f>
        <v>#REF!</v>
      </c>
      <c r="G365" s="66">
        <f>SUM(G366:G369)</f>
        <v>55600</v>
      </c>
      <c r="H365" s="66">
        <f>SUM(H366:H369)</f>
        <v>42000</v>
      </c>
      <c r="I365" s="66">
        <f>G365-H365</f>
        <v>13600</v>
      </c>
      <c r="J365" s="66">
        <f>SUM(J366:J369)</f>
        <v>0</v>
      </c>
      <c r="K365" s="66">
        <f>SUM(K366:K369)</f>
        <v>0</v>
      </c>
    </row>
    <row r="366" spans="2:11" ht="12.75">
      <c r="B366" s="3"/>
      <c r="C366" s="37"/>
      <c r="D366" s="12" t="s">
        <v>246</v>
      </c>
      <c r="E366" s="66" t="e">
        <f>#REF!+#REF!+#REF!+#REF!+#REF!+#REF!+#REF!+#REF!</f>
        <v>#REF!</v>
      </c>
      <c r="F366" s="66" t="e">
        <f>#REF!+#REF!+#REF!+#REF!+#REF!+#REF!+#REF!+#REF!</f>
        <v>#REF!</v>
      </c>
      <c r="G366" s="85">
        <v>42000</v>
      </c>
      <c r="H366" s="85">
        <v>42000</v>
      </c>
      <c r="I366" s="85">
        <f>G366-H366</f>
        <v>0</v>
      </c>
      <c r="J366" s="85"/>
      <c r="K366" s="85"/>
    </row>
    <row r="367" spans="2:11" ht="12.75">
      <c r="B367" s="3"/>
      <c r="C367" s="37"/>
      <c r="D367" s="12" t="s">
        <v>247</v>
      </c>
      <c r="E367" s="66" t="e">
        <f>#REF!+#REF!+#REF!+#REF!+#REF!+#REF!+#REF!+#REF!</f>
        <v>#REF!</v>
      </c>
      <c r="F367" s="66" t="e">
        <f>#REF!+#REF!+#REF!+#REF!+#REF!+#REF!+#REF!+#REF!</f>
        <v>#REF!</v>
      </c>
      <c r="G367" s="85">
        <v>13600</v>
      </c>
      <c r="H367" s="85"/>
      <c r="I367" s="85">
        <f>G367-H367</f>
        <v>13600</v>
      </c>
      <c r="J367" s="85"/>
      <c r="K367" s="85"/>
    </row>
    <row r="368" spans="2:11" ht="12.75">
      <c r="B368" s="3"/>
      <c r="C368" s="37"/>
      <c r="D368" s="12"/>
      <c r="E368" s="66" t="e">
        <f>#REF!+#REF!+#REF!+#REF!+#REF!+#REF!+#REF!+#REF!</f>
        <v>#REF!</v>
      </c>
      <c r="F368" s="66" t="e">
        <f>#REF!+#REF!+#REF!+#REF!+#REF!+#REF!+#REF!+#REF!</f>
        <v>#REF!</v>
      </c>
      <c r="G368" s="85"/>
      <c r="H368" s="85"/>
      <c r="I368" s="85">
        <f>G368-H368</f>
        <v>0</v>
      </c>
      <c r="J368" s="85"/>
      <c r="K368" s="85"/>
    </row>
    <row r="369" spans="2:11" ht="12.75">
      <c r="B369" s="3"/>
      <c r="C369" s="37"/>
      <c r="D369" s="12"/>
      <c r="E369" s="66" t="e">
        <f>#REF!+#REF!+#REF!+#REF!+#REF!+#REF!+#REF!+#REF!</f>
        <v>#REF!</v>
      </c>
      <c r="F369" s="66" t="e">
        <f>#REF!+#REF!+#REF!+#REF!+#REF!+#REF!+#REF!+#REF!</f>
        <v>#REF!</v>
      </c>
      <c r="G369" s="85"/>
      <c r="H369" s="85"/>
      <c r="I369" s="85">
        <f>G369-H369</f>
        <v>0</v>
      </c>
      <c r="J369" s="85"/>
      <c r="K369" s="85"/>
    </row>
    <row r="370" spans="2:11" ht="25.5">
      <c r="B370" s="3">
        <v>244</v>
      </c>
      <c r="C370" s="60">
        <v>346</v>
      </c>
      <c r="D370" s="2" t="s">
        <v>127</v>
      </c>
      <c r="E370" s="66" t="e">
        <f aca="true" t="shared" si="74" ref="E370:K370">SUM(E371:E372)</f>
        <v>#REF!</v>
      </c>
      <c r="F370" s="66" t="e">
        <f t="shared" si="74"/>
        <v>#REF!</v>
      </c>
      <c r="G370" s="66">
        <f t="shared" si="74"/>
        <v>0</v>
      </c>
      <c r="H370" s="66">
        <f t="shared" si="74"/>
        <v>0</v>
      </c>
      <c r="I370" s="66">
        <f t="shared" si="74"/>
        <v>0</v>
      </c>
      <c r="J370" s="66">
        <f t="shared" si="74"/>
        <v>0</v>
      </c>
      <c r="K370" s="66">
        <f t="shared" si="74"/>
        <v>0</v>
      </c>
    </row>
    <row r="371" spans="2:11" ht="12.75">
      <c r="B371" s="3"/>
      <c r="C371" s="37"/>
      <c r="D371" s="17" t="s">
        <v>248</v>
      </c>
      <c r="E371" s="66" t="e">
        <f>#REF!+#REF!+#REF!+#REF!+#REF!+#REF!+#REF!+#REF!</f>
        <v>#REF!</v>
      </c>
      <c r="F371" s="66" t="e">
        <f>#REF!+#REF!+#REF!+#REF!+#REF!+#REF!+#REF!+#REF!</f>
        <v>#REF!</v>
      </c>
      <c r="G371" s="85"/>
      <c r="H371" s="85"/>
      <c r="I371" s="85">
        <f>G371-H371</f>
        <v>0</v>
      </c>
      <c r="J371" s="85"/>
      <c r="K371" s="85"/>
    </row>
    <row r="372" spans="2:11" ht="12.75">
      <c r="B372" s="3"/>
      <c r="C372" s="37"/>
      <c r="D372" s="12"/>
      <c r="E372" s="66" t="e">
        <f>#REF!+#REF!+#REF!+#REF!+#REF!+#REF!+#REF!+#REF!</f>
        <v>#REF!</v>
      </c>
      <c r="F372" s="66" t="e">
        <f>#REF!+#REF!+#REF!+#REF!+#REF!+#REF!+#REF!+#REF!</f>
        <v>#REF!</v>
      </c>
      <c r="G372" s="85"/>
      <c r="H372" s="85"/>
      <c r="I372" s="85">
        <f>G372-H372</f>
        <v>0</v>
      </c>
      <c r="J372" s="85"/>
      <c r="K372" s="85"/>
    </row>
    <row r="373" spans="1:11" s="5" customFormat="1" ht="51">
      <c r="A373" s="35" t="s">
        <v>85</v>
      </c>
      <c r="B373" s="43" t="s">
        <v>100</v>
      </c>
      <c r="C373" s="40" t="s">
        <v>265</v>
      </c>
      <c r="D373" s="1" t="s">
        <v>266</v>
      </c>
      <c r="E373" s="65" t="e">
        <f aca="true" t="shared" si="75" ref="E373:K373">E374</f>
        <v>#REF!</v>
      </c>
      <c r="F373" s="65" t="e">
        <f t="shared" si="75"/>
        <v>#REF!</v>
      </c>
      <c r="G373" s="65">
        <f t="shared" si="75"/>
        <v>0</v>
      </c>
      <c r="H373" s="65">
        <f t="shared" si="75"/>
        <v>0</v>
      </c>
      <c r="I373" s="65">
        <f t="shared" si="75"/>
        <v>0</v>
      </c>
      <c r="J373" s="65">
        <f t="shared" si="75"/>
        <v>0</v>
      </c>
      <c r="K373" s="65">
        <f t="shared" si="75"/>
        <v>0</v>
      </c>
    </row>
    <row r="374" spans="1:11" ht="12.75" customHeight="1">
      <c r="A374" s="36" t="s">
        <v>95</v>
      </c>
      <c r="B374" s="3">
        <v>244</v>
      </c>
      <c r="C374" s="47"/>
      <c r="D374" s="22" t="s">
        <v>65</v>
      </c>
      <c r="E374" s="81" t="e">
        <f aca="true" t="shared" si="76" ref="E374:J374">E375+E380</f>
        <v>#REF!</v>
      </c>
      <c r="F374" s="81" t="e">
        <f t="shared" si="76"/>
        <v>#REF!</v>
      </c>
      <c r="G374" s="81">
        <f t="shared" si="76"/>
        <v>0</v>
      </c>
      <c r="H374" s="81">
        <f t="shared" si="76"/>
        <v>0</v>
      </c>
      <c r="I374" s="81">
        <f t="shared" si="76"/>
        <v>0</v>
      </c>
      <c r="J374" s="81">
        <f t="shared" si="76"/>
        <v>0</v>
      </c>
      <c r="K374" s="81">
        <f>K375+K380</f>
        <v>0</v>
      </c>
    </row>
    <row r="375" spans="1:11" ht="12.75">
      <c r="A375" s="36"/>
      <c r="B375" s="3"/>
      <c r="C375" s="48">
        <v>225</v>
      </c>
      <c r="D375" s="2" t="s">
        <v>24</v>
      </c>
      <c r="E375" s="66" t="e">
        <f>SUM(E376:E379)</f>
        <v>#REF!</v>
      </c>
      <c r="F375" s="66" t="e">
        <f>SUM(F376:F379)</f>
        <v>#REF!</v>
      </c>
      <c r="G375" s="66">
        <f>SUM(G376:G379)</f>
        <v>0</v>
      </c>
      <c r="H375" s="66">
        <f>SUM(H376:H379)</f>
        <v>0</v>
      </c>
      <c r="I375" s="66">
        <f>G375-H375</f>
        <v>0</v>
      </c>
      <c r="J375" s="66">
        <f>SUM(J376:J379)</f>
        <v>0</v>
      </c>
      <c r="K375" s="66">
        <f>SUM(K376:K379)</f>
        <v>0</v>
      </c>
    </row>
    <row r="376" spans="2:11" ht="25.5">
      <c r="B376" s="3"/>
      <c r="C376" s="37"/>
      <c r="D376" s="12" t="s">
        <v>260</v>
      </c>
      <c r="E376" s="66" t="e">
        <f>#REF!+#REF!+#REF!+#REF!+#REF!+#REF!+#REF!+#REF!</f>
        <v>#REF!</v>
      </c>
      <c r="F376" s="66" t="e">
        <f>#REF!+#REF!+#REF!+#REF!+#REF!+#REF!+#REF!+#REF!</f>
        <v>#REF!</v>
      </c>
      <c r="G376" s="85"/>
      <c r="H376" s="85"/>
      <c r="I376" s="85">
        <f>G376-H376</f>
        <v>0</v>
      </c>
      <c r="J376" s="85"/>
      <c r="K376" s="85"/>
    </row>
    <row r="377" spans="2:11" ht="12.75">
      <c r="B377" s="3"/>
      <c r="C377" s="37"/>
      <c r="D377" s="12" t="s">
        <v>267</v>
      </c>
      <c r="E377" s="66" t="e">
        <f>#REF!+#REF!+#REF!+#REF!+#REF!+#REF!+#REF!+#REF!</f>
        <v>#REF!</v>
      </c>
      <c r="F377" s="66" t="e">
        <f>#REF!+#REF!+#REF!+#REF!+#REF!+#REF!+#REF!+#REF!</f>
        <v>#REF!</v>
      </c>
      <c r="G377" s="85"/>
      <c r="H377" s="85"/>
      <c r="I377" s="85">
        <f>G377-H377</f>
        <v>0</v>
      </c>
      <c r="J377" s="85"/>
      <c r="K377" s="85"/>
    </row>
    <row r="378" spans="2:11" ht="12.75">
      <c r="B378" s="3"/>
      <c r="C378" s="37"/>
      <c r="D378" s="12" t="s">
        <v>268</v>
      </c>
      <c r="E378" s="66" t="e">
        <f>#REF!+#REF!+#REF!+#REF!+#REF!+#REF!+#REF!+#REF!</f>
        <v>#REF!</v>
      </c>
      <c r="F378" s="66" t="e">
        <f>#REF!+#REF!+#REF!+#REF!+#REF!+#REF!+#REF!+#REF!</f>
        <v>#REF!</v>
      </c>
      <c r="G378" s="85"/>
      <c r="H378" s="85"/>
      <c r="I378" s="85">
        <f>G378-H378</f>
        <v>0</v>
      </c>
      <c r="J378" s="85"/>
      <c r="K378" s="85"/>
    </row>
    <row r="379" spans="2:11" ht="12.75">
      <c r="B379" s="3"/>
      <c r="C379" s="37"/>
      <c r="D379" s="12"/>
      <c r="E379" s="66" t="e">
        <f>#REF!+#REF!+#REF!+#REF!+#REF!+#REF!+#REF!+#REF!</f>
        <v>#REF!</v>
      </c>
      <c r="F379" s="66" t="e">
        <f>#REF!+#REF!+#REF!+#REF!+#REF!+#REF!+#REF!+#REF!</f>
        <v>#REF!</v>
      </c>
      <c r="G379" s="85"/>
      <c r="H379" s="85"/>
      <c r="I379" s="85">
        <f>G379-H379</f>
        <v>0</v>
      </c>
      <c r="J379" s="85"/>
      <c r="K379" s="85"/>
    </row>
    <row r="380" spans="2:11" ht="12.75">
      <c r="B380" s="3">
        <v>244</v>
      </c>
      <c r="C380" s="48">
        <v>226</v>
      </c>
      <c r="D380" s="2" t="s">
        <v>25</v>
      </c>
      <c r="E380" s="66" t="e">
        <f aca="true" t="shared" si="77" ref="E380:K380">SUM(E381:E382)</f>
        <v>#REF!</v>
      </c>
      <c r="F380" s="66" t="e">
        <f t="shared" si="77"/>
        <v>#REF!</v>
      </c>
      <c r="G380" s="66">
        <f t="shared" si="77"/>
        <v>0</v>
      </c>
      <c r="H380" s="66">
        <f t="shared" si="77"/>
        <v>0</v>
      </c>
      <c r="I380" s="66">
        <f t="shared" si="77"/>
        <v>0</v>
      </c>
      <c r="J380" s="66">
        <f t="shared" si="77"/>
        <v>0</v>
      </c>
      <c r="K380" s="66">
        <f t="shared" si="77"/>
        <v>0</v>
      </c>
    </row>
    <row r="381" spans="2:11" ht="12.75">
      <c r="B381" s="3"/>
      <c r="C381" s="37"/>
      <c r="D381" s="17"/>
      <c r="E381" s="66" t="e">
        <f>#REF!+#REF!+#REF!+#REF!+#REF!+#REF!+#REF!+#REF!</f>
        <v>#REF!</v>
      </c>
      <c r="F381" s="66" t="e">
        <f>#REF!+#REF!+#REF!+#REF!+#REF!+#REF!+#REF!+#REF!</f>
        <v>#REF!</v>
      </c>
      <c r="G381" s="85"/>
      <c r="H381" s="85"/>
      <c r="I381" s="85">
        <f>G381-H381</f>
        <v>0</v>
      </c>
      <c r="J381" s="85"/>
      <c r="K381" s="85"/>
    </row>
    <row r="382" spans="2:11" ht="12.75">
      <c r="B382" s="3"/>
      <c r="C382" s="37"/>
      <c r="D382" s="12"/>
      <c r="E382" s="66" t="e">
        <f>#REF!+#REF!+#REF!+#REF!+#REF!+#REF!+#REF!+#REF!</f>
        <v>#REF!</v>
      </c>
      <c r="F382" s="66" t="e">
        <f>#REF!+#REF!+#REF!+#REF!+#REF!+#REF!+#REF!+#REF!</f>
        <v>#REF!</v>
      </c>
      <c r="G382" s="85"/>
      <c r="H382" s="85"/>
      <c r="I382" s="85">
        <f>G382-H382</f>
        <v>0</v>
      </c>
      <c r="J382" s="85"/>
      <c r="K382" s="85"/>
    </row>
    <row r="383" spans="5:11" ht="12.75">
      <c r="E383" s="80"/>
      <c r="F383" s="80"/>
      <c r="G383" s="78"/>
      <c r="H383" s="78"/>
      <c r="I383" s="78"/>
      <c r="J383" s="78"/>
      <c r="K383" s="78"/>
    </row>
    <row r="384" spans="3:11" ht="12.75">
      <c r="C384" s="51"/>
      <c r="D384" s="16" t="s">
        <v>54</v>
      </c>
      <c r="E384" s="86" t="e">
        <f aca="true" t="shared" si="78" ref="E384:K384">E7+E227+E270+E314+E327+E341+E354+E335+E363+E373</f>
        <v>#REF!</v>
      </c>
      <c r="F384" s="86" t="e">
        <f t="shared" si="78"/>
        <v>#REF!</v>
      </c>
      <c r="G384" s="86">
        <f t="shared" si="78"/>
        <v>6778569.96</v>
      </c>
      <c r="H384" s="86">
        <f t="shared" si="78"/>
        <v>4443914.94</v>
      </c>
      <c r="I384" s="86">
        <f t="shared" si="78"/>
        <v>2334655.0199999996</v>
      </c>
      <c r="J384" s="86">
        <f t="shared" si="78"/>
        <v>5389820</v>
      </c>
      <c r="K384" s="86">
        <f t="shared" si="78"/>
        <v>5579120</v>
      </c>
    </row>
    <row r="385" spans="3:11" ht="12.75">
      <c r="C385" s="51"/>
      <c r="D385" s="16" t="s">
        <v>55</v>
      </c>
      <c r="E385" s="86" t="e">
        <f aca="true" t="shared" si="79" ref="E385:K385">E306+E156+E318+E322+E333+E338+E346+E351+E311</f>
        <v>#REF!</v>
      </c>
      <c r="F385" s="86" t="e">
        <f t="shared" si="79"/>
        <v>#REF!</v>
      </c>
      <c r="G385" s="86">
        <f t="shared" si="79"/>
        <v>13714666.79</v>
      </c>
      <c r="H385" s="86">
        <f t="shared" si="79"/>
        <v>7396399.970000001</v>
      </c>
      <c r="I385" s="86">
        <f t="shared" si="79"/>
        <v>6318266.82</v>
      </c>
      <c r="J385" s="86">
        <f t="shared" si="79"/>
        <v>12284043.8</v>
      </c>
      <c r="K385" s="86">
        <f t="shared" si="79"/>
        <v>12284043.8</v>
      </c>
    </row>
    <row r="386" spans="3:11" ht="12.75">
      <c r="C386" s="51"/>
      <c r="D386" s="16" t="s">
        <v>258</v>
      </c>
      <c r="E386" s="86" t="e">
        <f aca="true" t="shared" si="80" ref="E386:K386">E151+E334+E347+E352+E312</f>
        <v>#REF!</v>
      </c>
      <c r="F386" s="86" t="e">
        <f t="shared" si="80"/>
        <v>#REF!</v>
      </c>
      <c r="G386" s="86">
        <f t="shared" si="80"/>
        <v>602780</v>
      </c>
      <c r="H386" s="86">
        <f t="shared" si="80"/>
        <v>87885</v>
      </c>
      <c r="I386" s="86">
        <f t="shared" si="80"/>
        <v>514895</v>
      </c>
      <c r="J386" s="86">
        <f t="shared" si="80"/>
        <v>0</v>
      </c>
      <c r="K386" s="86">
        <f t="shared" si="80"/>
        <v>0</v>
      </c>
    </row>
    <row r="387" spans="3:11" ht="12.75">
      <c r="C387" s="51"/>
      <c r="D387" s="16" t="s">
        <v>57</v>
      </c>
      <c r="E387" s="86" t="e">
        <f aca="true" t="shared" si="81" ref="E387:K387">SUM(E384:E386)</f>
        <v>#REF!</v>
      </c>
      <c r="F387" s="86" t="e">
        <f t="shared" si="81"/>
        <v>#REF!</v>
      </c>
      <c r="G387" s="86">
        <f t="shared" si="81"/>
        <v>21096016.75</v>
      </c>
      <c r="H387" s="86">
        <f t="shared" si="81"/>
        <v>11928199.91</v>
      </c>
      <c r="I387" s="86">
        <f t="shared" si="81"/>
        <v>9167816.84</v>
      </c>
      <c r="J387" s="86">
        <f t="shared" si="81"/>
        <v>17673863.8</v>
      </c>
      <c r="K387" s="86">
        <f t="shared" si="81"/>
        <v>17863163.8</v>
      </c>
    </row>
    <row r="388" spans="5:11" ht="12.75">
      <c r="E388" s="78"/>
      <c r="F388" s="78"/>
      <c r="G388" s="78"/>
      <c r="H388" s="78"/>
      <c r="I388" s="78"/>
      <c r="J388" s="78"/>
      <c r="K388" s="78"/>
    </row>
    <row r="389" spans="2:11" s="9" customFormat="1" ht="12.75">
      <c r="B389" s="18"/>
      <c r="C389" s="3"/>
      <c r="D389" s="26" t="s">
        <v>121</v>
      </c>
      <c r="E389" s="87"/>
      <c r="F389" s="87"/>
      <c r="G389" s="87">
        <f>G354+G344+G341+G338+G335+G332+G327+G322+G318+G306+G270+G227+G171+G145+G19+G363+G161+G310+G373</f>
        <v>5401396.35</v>
      </c>
      <c r="H389" s="87">
        <f>H354+H344+H341+H338+H335+H332+H327+H322+H318+H306+H270+H227+H171+H145+H19+H363+H161+H310+H373</f>
        <v>3483321.08</v>
      </c>
      <c r="I389" s="87">
        <f>I354+I344+I341+I338+I335+I332+I327+I322+I318+I306+I270+I227+I171+I145+I19+I363+I161+I310+I373</f>
        <v>1918075.27</v>
      </c>
      <c r="J389" s="87">
        <f>J354+J344+J341+J338+J335+J332+J327+J322+J318+J306+J270+J227+J171+J145+J19+J363+J161+J310+J373</f>
        <v>3806943.8</v>
      </c>
      <c r="K389" s="87">
        <f>K354+K344+K341+K338+K335+K332+K327+K322+K318+K306+K270+K227+K171+K145+K19+K363+K161+K310+K373</f>
        <v>3996243.8</v>
      </c>
    </row>
    <row r="390" spans="5:11" ht="12.75">
      <c r="E390" s="70"/>
      <c r="F390" s="70"/>
      <c r="G390" s="78"/>
      <c r="H390" s="78"/>
      <c r="I390" s="78"/>
      <c r="J390" s="78"/>
      <c r="K390" s="78"/>
    </row>
    <row r="391" spans="5:11" ht="12.75">
      <c r="E391" s="78"/>
      <c r="F391" s="78"/>
      <c r="G391" s="78"/>
      <c r="H391" s="78"/>
      <c r="I391" s="78"/>
      <c r="J391" s="78"/>
      <c r="K391" s="78"/>
    </row>
    <row r="392" spans="5:11" ht="12.75">
      <c r="E392" s="78"/>
      <c r="F392" s="78"/>
      <c r="G392" s="78"/>
      <c r="H392" s="78"/>
      <c r="I392" s="78"/>
      <c r="J392" s="78"/>
      <c r="K392" s="78"/>
    </row>
    <row r="393" spans="5:11" ht="12.75">
      <c r="E393" s="78"/>
      <c r="F393" s="78"/>
      <c r="G393" s="78"/>
      <c r="H393" s="78"/>
      <c r="I393" s="78"/>
      <c r="J393" s="78"/>
      <c r="K393" s="78"/>
    </row>
    <row r="394" spans="5:11" ht="12.75">
      <c r="E394" s="78"/>
      <c r="F394" s="78"/>
      <c r="G394" s="78"/>
      <c r="H394" s="78"/>
      <c r="I394" s="78"/>
      <c r="J394" s="78"/>
      <c r="K394" s="78"/>
    </row>
    <row r="395" spans="5:11" ht="12.75">
      <c r="E395" s="78"/>
      <c r="F395" s="78"/>
      <c r="G395" s="78"/>
      <c r="H395" s="78"/>
      <c r="I395" s="78"/>
      <c r="J395" s="78"/>
      <c r="K395" s="78"/>
    </row>
    <row r="396" spans="5:11" ht="12.75">
      <c r="E396" s="78"/>
      <c r="F396" s="78"/>
      <c r="G396" s="78"/>
      <c r="H396" s="78"/>
      <c r="I396" s="78"/>
      <c r="J396" s="78"/>
      <c r="K396" s="78"/>
    </row>
    <row r="397" spans="5:11" ht="12.75">
      <c r="E397" s="78"/>
      <c r="F397" s="78"/>
      <c r="G397" s="78"/>
      <c r="H397" s="78"/>
      <c r="I397" s="78"/>
      <c r="J397" s="78"/>
      <c r="K397" s="78"/>
    </row>
    <row r="398" spans="5:11" ht="12.75">
      <c r="E398" s="78"/>
      <c r="F398" s="78"/>
      <c r="G398" s="78"/>
      <c r="H398" s="78"/>
      <c r="I398" s="78"/>
      <c r="J398" s="78"/>
      <c r="K398" s="78"/>
    </row>
    <row r="399" spans="5:11" ht="12.75">
      <c r="E399" s="78"/>
      <c r="F399" s="78"/>
      <c r="G399" s="78"/>
      <c r="H399" s="78"/>
      <c r="I399" s="78"/>
      <c r="J399" s="78"/>
      <c r="K399" s="78"/>
    </row>
    <row r="400" spans="5:11" ht="12.75">
      <c r="E400" s="78"/>
      <c r="F400" s="78"/>
      <c r="G400" s="78"/>
      <c r="H400" s="78"/>
      <c r="I400" s="78"/>
      <c r="J400" s="78"/>
      <c r="K400" s="78"/>
    </row>
    <row r="401" spans="5:11" ht="12.75">
      <c r="E401" s="78"/>
      <c r="F401" s="78"/>
      <c r="G401" s="78"/>
      <c r="H401" s="78"/>
      <c r="I401" s="78"/>
      <c r="J401" s="78"/>
      <c r="K401" s="78"/>
    </row>
    <row r="402" spans="5:11" ht="12.75">
      <c r="E402" s="78"/>
      <c r="F402" s="78"/>
      <c r="G402" s="78"/>
      <c r="H402" s="78"/>
      <c r="I402" s="78"/>
      <c r="J402" s="78"/>
      <c r="K402" s="78"/>
    </row>
    <row r="403" spans="5:11" ht="12.75">
      <c r="E403" s="78"/>
      <c r="F403" s="78"/>
      <c r="G403" s="78"/>
      <c r="H403" s="78"/>
      <c r="I403" s="78"/>
      <c r="J403" s="78"/>
      <c r="K403" s="78"/>
    </row>
    <row r="404" spans="5:11" ht="12.75">
      <c r="E404" s="78"/>
      <c r="F404" s="78"/>
      <c r="G404" s="78"/>
      <c r="H404" s="78"/>
      <c r="I404" s="78"/>
      <c r="J404" s="78"/>
      <c r="K404" s="78"/>
    </row>
    <row r="405" spans="5:11" ht="12.75">
      <c r="E405" s="78"/>
      <c r="F405" s="78"/>
      <c r="G405" s="78"/>
      <c r="H405" s="78"/>
      <c r="I405" s="78"/>
      <c r="J405" s="78"/>
      <c r="K405" s="78"/>
    </row>
    <row r="406" spans="5:11" ht="12.75">
      <c r="E406" s="78"/>
      <c r="F406" s="78"/>
      <c r="G406" s="78"/>
      <c r="H406" s="78"/>
      <c r="I406" s="78"/>
      <c r="J406" s="78"/>
      <c r="K406" s="78"/>
    </row>
    <row r="407" spans="5:11" ht="12.75">
      <c r="E407" s="78"/>
      <c r="F407" s="78"/>
      <c r="G407" s="78"/>
      <c r="H407" s="78"/>
      <c r="I407" s="78"/>
      <c r="J407" s="78"/>
      <c r="K407" s="78"/>
    </row>
    <row r="408" spans="5:11" ht="12.75">
      <c r="E408" s="78"/>
      <c r="F408" s="78"/>
      <c r="G408" s="78"/>
      <c r="H408" s="78"/>
      <c r="I408" s="78"/>
      <c r="J408" s="78"/>
      <c r="K408" s="78"/>
    </row>
    <row r="409" spans="5:11" ht="12.75">
      <c r="E409" s="78"/>
      <c r="F409" s="78"/>
      <c r="G409" s="78"/>
      <c r="H409" s="78"/>
      <c r="I409" s="78"/>
      <c r="J409" s="78"/>
      <c r="K409" s="78"/>
    </row>
    <row r="410" spans="5:11" ht="12.75">
      <c r="E410" s="78"/>
      <c r="F410" s="78"/>
      <c r="G410" s="78"/>
      <c r="H410" s="78"/>
      <c r="I410" s="78"/>
      <c r="J410" s="78"/>
      <c r="K410" s="78"/>
    </row>
    <row r="411" spans="5:11" ht="12.75">
      <c r="E411" s="78"/>
      <c r="F411" s="78"/>
      <c r="G411" s="78"/>
      <c r="H411" s="78"/>
      <c r="I411" s="78"/>
      <c r="J411" s="78"/>
      <c r="K411" s="78"/>
    </row>
    <row r="412" spans="5:11" ht="12.75">
      <c r="E412" s="78"/>
      <c r="F412" s="78"/>
      <c r="G412" s="78"/>
      <c r="H412" s="78"/>
      <c r="I412" s="78"/>
      <c r="J412" s="78"/>
      <c r="K412" s="78"/>
    </row>
    <row r="413" spans="5:11" ht="12.75">
      <c r="E413" s="78"/>
      <c r="F413" s="78"/>
      <c r="G413" s="78"/>
      <c r="H413" s="78"/>
      <c r="I413" s="78"/>
      <c r="J413" s="78"/>
      <c r="K413" s="78"/>
    </row>
    <row r="414" spans="5:11" ht="12.75">
      <c r="E414" s="78"/>
      <c r="F414" s="78"/>
      <c r="G414" s="78"/>
      <c r="H414" s="78"/>
      <c r="I414" s="78"/>
      <c r="J414" s="78"/>
      <c r="K414" s="78"/>
    </row>
    <row r="415" spans="5:11" ht="12.75">
      <c r="E415" s="78"/>
      <c r="F415" s="78"/>
      <c r="G415" s="78"/>
      <c r="H415" s="78"/>
      <c r="I415" s="78"/>
      <c r="J415" s="78"/>
      <c r="K415" s="78"/>
    </row>
    <row r="416" spans="5:11" ht="12.75">
      <c r="E416" s="78"/>
      <c r="F416" s="78"/>
      <c r="G416" s="78"/>
      <c r="H416" s="78"/>
      <c r="I416" s="78"/>
      <c r="J416" s="78"/>
      <c r="K416" s="78"/>
    </row>
    <row r="417" spans="5:11" ht="12.75">
      <c r="E417" s="78"/>
      <c r="F417" s="78"/>
      <c r="G417" s="78"/>
      <c r="H417" s="78"/>
      <c r="I417" s="78"/>
      <c r="J417" s="78"/>
      <c r="K417" s="78"/>
    </row>
    <row r="418" spans="5:11" ht="12.75">
      <c r="E418" s="78"/>
      <c r="F418" s="78"/>
      <c r="G418" s="78"/>
      <c r="H418" s="78"/>
      <c r="I418" s="78"/>
      <c r="J418" s="78"/>
      <c r="K418" s="78"/>
    </row>
    <row r="419" spans="5:11" ht="12.75">
      <c r="E419" s="78"/>
      <c r="F419" s="78"/>
      <c r="G419" s="78"/>
      <c r="H419" s="78"/>
      <c r="I419" s="78"/>
      <c r="J419" s="78"/>
      <c r="K419" s="78"/>
    </row>
    <row r="420" spans="5:11" ht="12.75">
      <c r="E420" s="78"/>
      <c r="F420" s="78"/>
      <c r="G420" s="78"/>
      <c r="H420" s="78"/>
      <c r="I420" s="78"/>
      <c r="J420" s="78"/>
      <c r="K420" s="78"/>
    </row>
    <row r="421" spans="5:11" ht="12.75">
      <c r="E421" s="78"/>
      <c r="F421" s="78"/>
      <c r="G421" s="78"/>
      <c r="H421" s="78"/>
      <c r="I421" s="78"/>
      <c r="J421" s="78"/>
      <c r="K421" s="78"/>
    </row>
    <row r="422" spans="5:11" ht="12.75">
      <c r="E422" s="78"/>
      <c r="F422" s="78"/>
      <c r="G422" s="78"/>
      <c r="H422" s="78"/>
      <c r="I422" s="78"/>
      <c r="J422" s="78"/>
      <c r="K422" s="78"/>
    </row>
    <row r="423" spans="5:11" ht="12.75">
      <c r="E423" s="78"/>
      <c r="F423" s="78"/>
      <c r="G423" s="78"/>
      <c r="H423" s="78"/>
      <c r="I423" s="78"/>
      <c r="J423" s="78"/>
      <c r="K423" s="78"/>
    </row>
    <row r="424" spans="5:11" ht="12.75">
      <c r="E424" s="78"/>
      <c r="F424" s="78"/>
      <c r="G424" s="78"/>
      <c r="H424" s="78"/>
      <c r="I424" s="78"/>
      <c r="J424" s="78"/>
      <c r="K424" s="78"/>
    </row>
    <row r="425" spans="5:11" ht="12.75">
      <c r="E425" s="78"/>
      <c r="F425" s="78"/>
      <c r="G425" s="78"/>
      <c r="H425" s="78"/>
      <c r="I425" s="78"/>
      <c r="J425" s="78"/>
      <c r="K425" s="78"/>
    </row>
    <row r="426" spans="5:11" ht="12.75">
      <c r="E426" s="78"/>
      <c r="F426" s="78"/>
      <c r="G426" s="78"/>
      <c r="H426" s="78"/>
      <c r="I426" s="78"/>
      <c r="J426" s="78"/>
      <c r="K426" s="78"/>
    </row>
    <row r="427" spans="5:11" ht="12.75">
      <c r="E427" s="78"/>
      <c r="F427" s="78"/>
      <c r="G427" s="78"/>
      <c r="H427" s="78"/>
      <c r="I427" s="78"/>
      <c r="J427" s="78"/>
      <c r="K427" s="78"/>
    </row>
    <row r="428" spans="5:11" ht="12.75">
      <c r="E428" s="78"/>
      <c r="F428" s="78"/>
      <c r="G428" s="78"/>
      <c r="H428" s="78"/>
      <c r="I428" s="78"/>
      <c r="J428" s="78"/>
      <c r="K428" s="78"/>
    </row>
    <row r="429" spans="5:11" ht="12.75">
      <c r="E429" s="78"/>
      <c r="F429" s="78"/>
      <c r="G429" s="78"/>
      <c r="H429" s="78"/>
      <c r="I429" s="78"/>
      <c r="J429" s="78"/>
      <c r="K429" s="78"/>
    </row>
    <row r="430" spans="5:11" ht="12.75">
      <c r="E430" s="78"/>
      <c r="F430" s="78"/>
      <c r="G430" s="78"/>
      <c r="H430" s="78"/>
      <c r="I430" s="78"/>
      <c r="J430" s="78"/>
      <c r="K430" s="78"/>
    </row>
    <row r="431" spans="5:11" ht="12.75">
      <c r="E431" s="78"/>
      <c r="F431" s="78"/>
      <c r="G431" s="78"/>
      <c r="H431" s="78"/>
      <c r="I431" s="78"/>
      <c r="J431" s="78"/>
      <c r="K431" s="78"/>
    </row>
    <row r="432" spans="5:11" ht="12.75">
      <c r="E432" s="78"/>
      <c r="F432" s="78"/>
      <c r="G432" s="78"/>
      <c r="H432" s="78"/>
      <c r="I432" s="78"/>
      <c r="J432" s="78"/>
      <c r="K432" s="78"/>
    </row>
  </sheetData>
  <sheetProtection/>
  <printOptions/>
  <pageMargins left="0.5118110236220472" right="0.3937007874015748" top="0.6299212598425197" bottom="0.31496062992125984" header="0.31496062992125984" footer="0.31496062992125984"/>
  <pageSetup horizontalDpi="600" verticalDpi="600" orientation="portrait" paperSize="9" scale="65" r:id="rId1"/>
  <rowBreaks count="2" manualBreakCount="2">
    <brk id="254" max="91" man="1"/>
    <brk id="389" max="9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2" max="2" width="38.375" style="0" customWidth="1"/>
    <col min="3" max="3" width="30.875" style="0" customWidth="1"/>
  </cols>
  <sheetData>
    <row r="2" spans="1:3" ht="12.75">
      <c r="A2" s="61">
        <v>226</v>
      </c>
      <c r="B2" s="30"/>
      <c r="C2" s="69"/>
    </row>
    <row r="3" spans="1:3" ht="12.75">
      <c r="A3" s="46"/>
      <c r="B3" s="11" t="s">
        <v>272</v>
      </c>
      <c r="C3" s="68">
        <v>40925</v>
      </c>
    </row>
    <row r="4" spans="1:4" ht="12.75">
      <c r="A4" s="46"/>
      <c r="B4" s="11" t="s">
        <v>167</v>
      </c>
      <c r="C4" s="68">
        <v>20159.37</v>
      </c>
      <c r="D4" t="s">
        <v>273</v>
      </c>
    </row>
    <row r="5" spans="1:3" ht="51">
      <c r="A5" s="46"/>
      <c r="B5" s="17" t="s">
        <v>154</v>
      </c>
      <c r="C5" s="68">
        <v>4950</v>
      </c>
    </row>
    <row r="6" spans="1:3" ht="12.75">
      <c r="A6" s="46"/>
      <c r="B6" s="17" t="s">
        <v>158</v>
      </c>
      <c r="C6" s="68">
        <v>42866.869999999995</v>
      </c>
    </row>
    <row r="7" spans="1:3" ht="12.75">
      <c r="A7" s="46"/>
      <c r="B7" s="17" t="s">
        <v>197</v>
      </c>
      <c r="C7" s="68">
        <v>119387</v>
      </c>
    </row>
    <row r="8" spans="1:4" ht="12.75">
      <c r="A8" s="46"/>
      <c r="B8" s="17" t="s">
        <v>275</v>
      </c>
      <c r="C8" s="68">
        <v>6510</v>
      </c>
      <c r="D8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2020-09-10T00:06:31Z</cp:lastPrinted>
  <dcterms:created xsi:type="dcterms:W3CDTF">2014-12-16T04:51:26Z</dcterms:created>
  <dcterms:modified xsi:type="dcterms:W3CDTF">2020-10-05T02:25:21Z</dcterms:modified>
  <cp:category/>
  <cp:version/>
  <cp:contentType/>
  <cp:contentStatus/>
</cp:coreProperties>
</file>